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autoCompressPictures="0" defaultThemeVersion="166925"/>
  <mc:AlternateContent xmlns:mc="http://schemas.openxmlformats.org/markup-compatibility/2006">
    <mc:Choice Requires="x15">
      <x15ac:absPath xmlns:x15ac="http://schemas.microsoft.com/office/spreadsheetml/2010/11/ac" url="C:\xampp\htdocs\"/>
    </mc:Choice>
  </mc:AlternateContent>
  <xr:revisionPtr revIDLastSave="0" documentId="13_ncr:1_{D0ADF62E-6BC9-4635-9F19-615E5D175DF2}" xr6:coauthVersionLast="43" xr6:coauthVersionMax="43" xr10:uidLastSave="{00000000-0000-0000-0000-000000000000}"/>
  <bookViews>
    <workbookView xWindow="0" yWindow="24" windowWidth="22944" windowHeight="13068" xr2:uid="{00000000-000D-0000-FFFF-FFFF00000000}"/>
  </bookViews>
  <sheets>
    <sheet name="page 1" sheetId="1" r:id="rId1"/>
    <sheet name="page 2" sheetId="2" r:id="rId2"/>
    <sheet name="page 3" sheetId="3" r:id="rId3"/>
    <sheet name=" page 4"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4" i="1" l="1"/>
  <c r="B4" i="1"/>
  <c r="A6" i="1"/>
  <c r="B28" i="4"/>
  <c r="B12" i="2"/>
  <c r="B2" i="2"/>
  <c r="A30" i="4" l="1"/>
  <c r="A27" i="4"/>
  <c r="A24" i="4"/>
  <c r="B22" i="4"/>
  <c r="A21" i="4"/>
  <c r="D16" i="4"/>
  <c r="D17" i="4"/>
  <c r="D18" i="4"/>
  <c r="D19" i="4"/>
  <c r="F19" i="4"/>
  <c r="F18" i="4"/>
  <c r="F17" i="4"/>
  <c r="F16" i="4"/>
  <c r="F15" i="4"/>
  <c r="D15" i="4"/>
  <c r="B19" i="4"/>
  <c r="B18" i="4"/>
  <c r="B17" i="4"/>
  <c r="B16" i="4"/>
  <c r="B15" i="4"/>
  <c r="B14" i="4"/>
  <c r="A14" i="4"/>
  <c r="B12" i="4"/>
  <c r="A11" i="4"/>
  <c r="F5" i="4"/>
  <c r="B4" i="4"/>
  <c r="F9" i="4"/>
  <c r="F8" i="4"/>
  <c r="F7" i="4"/>
  <c r="F6" i="4"/>
  <c r="D9" i="4"/>
  <c r="D8" i="4"/>
  <c r="D7" i="4"/>
  <c r="D6" i="4"/>
  <c r="D5" i="4"/>
  <c r="B9" i="4"/>
  <c r="B8" i="4"/>
  <c r="B7" i="4"/>
  <c r="B6" i="4"/>
  <c r="B5" i="4"/>
  <c r="A4" i="4"/>
  <c r="B2" i="4"/>
  <c r="A1" i="4"/>
  <c r="A16" i="3"/>
  <c r="B6" i="3"/>
  <c r="U45" i="3"/>
  <c r="U44" i="3"/>
  <c r="U43" i="3"/>
  <c r="U42" i="3"/>
  <c r="U41" i="3"/>
  <c r="U40" i="3"/>
  <c r="U39" i="3"/>
  <c r="U38" i="3"/>
  <c r="U37" i="3"/>
  <c r="U36" i="3"/>
  <c r="U32" i="3"/>
  <c r="U31" i="3"/>
  <c r="U30" i="3"/>
  <c r="U29" i="3"/>
  <c r="U28" i="3"/>
  <c r="U27" i="3"/>
  <c r="U26" i="3"/>
  <c r="U25" i="3"/>
  <c r="U35" i="3"/>
  <c r="U24" i="3"/>
  <c r="U21" i="3"/>
  <c r="U20" i="3"/>
  <c r="U19" i="3"/>
  <c r="U18" i="3"/>
  <c r="U17" i="3"/>
  <c r="U15" i="3"/>
  <c r="U14" i="3"/>
  <c r="U13" i="3"/>
  <c r="U12" i="3"/>
  <c r="U11" i="3"/>
  <c r="U10" i="3"/>
  <c r="U9" i="3"/>
  <c r="U8" i="3"/>
  <c r="B55" i="3"/>
  <c r="B54" i="3"/>
  <c r="B53" i="3"/>
  <c r="B52" i="3"/>
  <c r="F55" i="3" l="1"/>
  <c r="F54" i="3"/>
  <c r="F53" i="3"/>
  <c r="F52" i="3"/>
  <c r="D55" i="3"/>
  <c r="D54" i="3"/>
  <c r="D53" i="3"/>
  <c r="F51" i="3"/>
  <c r="D51" i="3"/>
  <c r="D52" i="3"/>
  <c r="B51" i="3"/>
  <c r="B50" i="3"/>
  <c r="A50" i="3"/>
  <c r="B58" i="3"/>
  <c r="A57" i="3"/>
  <c r="B48" i="3"/>
  <c r="A47" i="3"/>
  <c r="F37" i="3"/>
  <c r="F38" i="3"/>
  <c r="F39" i="3"/>
  <c r="F40" i="3"/>
  <c r="F41" i="3"/>
  <c r="F42" i="3"/>
  <c r="F43" i="3"/>
  <c r="F44" i="3"/>
  <c r="F45" i="3"/>
  <c r="F36" i="3"/>
  <c r="F26" i="3"/>
  <c r="F27" i="3"/>
  <c r="F28" i="3"/>
  <c r="F29" i="3"/>
  <c r="F30" i="3"/>
  <c r="F31" i="3"/>
  <c r="F32" i="3"/>
  <c r="F25" i="3"/>
  <c r="F18" i="3"/>
  <c r="F19" i="3"/>
  <c r="F20" i="3"/>
  <c r="F21" i="3"/>
  <c r="F17" i="3"/>
  <c r="B35" i="3"/>
  <c r="B24" i="3"/>
  <c r="C34" i="3"/>
  <c r="C23" i="3"/>
  <c r="A21" i="3"/>
  <c r="B8" i="3"/>
  <c r="C7" i="3"/>
  <c r="A5" i="3"/>
  <c r="T3" i="3"/>
  <c r="R3" i="3"/>
  <c r="Q1" i="3"/>
  <c r="M1" i="3"/>
  <c r="F1" i="3"/>
  <c r="D1" i="3"/>
  <c r="A1" i="3"/>
  <c r="D6" i="2"/>
  <c r="D7" i="2"/>
  <c r="D8" i="2"/>
  <c r="D9" i="2"/>
  <c r="D5" i="2"/>
  <c r="B5" i="2"/>
  <c r="B9" i="2"/>
  <c r="B8" i="2"/>
  <c r="B7" i="2"/>
  <c r="B6" i="2"/>
  <c r="A11" i="2"/>
  <c r="A1" i="2"/>
  <c r="A30" i="1" l="1"/>
  <c r="E18" i="1"/>
  <c r="D17" i="1"/>
  <c r="E15" i="1"/>
  <c r="E12" i="1"/>
  <c r="B24" i="1"/>
  <c r="B23" i="1"/>
  <c r="B22" i="1"/>
  <c r="B21" i="1"/>
  <c r="B18" i="1"/>
  <c r="B27" i="1"/>
  <c r="B12" i="1"/>
  <c r="B13" i="1"/>
  <c r="B14" i="1"/>
  <c r="B15" i="1"/>
  <c r="B16" i="1"/>
  <c r="B17" i="1"/>
  <c r="D14" i="1"/>
  <c r="D20" i="1"/>
  <c r="A29" i="1"/>
  <c r="A26" i="1"/>
  <c r="A20" i="1"/>
  <c r="A11" i="1"/>
  <c r="F10" i="3" l="1"/>
  <c r="F11" i="3"/>
  <c r="F12" i="3"/>
  <c r="F13" i="3"/>
  <c r="F14" i="3"/>
  <c r="F15" i="3"/>
  <c r="F9" i="3"/>
</calcChain>
</file>

<file path=xl/sharedStrings.xml><?xml version="1.0" encoding="utf-8"?>
<sst xmlns="http://schemas.openxmlformats.org/spreadsheetml/2006/main" count="142" uniqueCount="71">
  <si>
    <t>PRODUCT</t>
  </si>
  <si>
    <t>Stichting MRPI®</t>
  </si>
  <si>
    <t>[kg]</t>
  </si>
  <si>
    <t>A1</t>
  </si>
  <si>
    <t>A2</t>
  </si>
  <si>
    <t>A3</t>
  </si>
  <si>
    <t>A4</t>
  </si>
  <si>
    <t>A5</t>
  </si>
  <si>
    <t>B1</t>
  </si>
  <si>
    <t>B2</t>
  </si>
  <si>
    <t>B3</t>
  </si>
  <si>
    <t>B4</t>
  </si>
  <si>
    <t>B5</t>
  </si>
  <si>
    <t>B6</t>
  </si>
  <si>
    <t>B7</t>
  </si>
  <si>
    <t>C1</t>
  </si>
  <si>
    <t>C2</t>
  </si>
  <si>
    <t>C3</t>
  </si>
  <si>
    <t>C4</t>
  </si>
  <si>
    <t>D</t>
  </si>
  <si>
    <t>ADPE </t>
  </si>
  <si>
    <t>[kg Sb-Eq.] </t>
  </si>
  <si>
    <t>ADPF </t>
  </si>
  <si>
    <t>[MJ] </t>
  </si>
  <si>
    <t>GWP </t>
  </si>
  <si>
    <t>ODP </t>
  </si>
  <si>
    <t>[kg CFC11-Eq.] </t>
  </si>
  <si>
    <t>POCP </t>
  </si>
  <si>
    <t>[kg ethene-Eq.] </t>
  </si>
  <si>
    <t>AP </t>
  </si>
  <si>
    <t>EP </t>
  </si>
  <si>
    <t>HTP </t>
  </si>
  <si>
    <t>[kg DCB-Eq] </t>
  </si>
  <si>
    <t>FAETP </t>
  </si>
  <si>
    <t>MAETP </t>
  </si>
  <si>
    <t>TETP </t>
  </si>
  <si>
    <t>HWD</t>
  </si>
  <si>
    <t>NHWD</t>
  </si>
  <si>
    <t>RWD</t>
  </si>
  <si>
    <t>CRU</t>
  </si>
  <si>
    <t>MFR</t>
  </si>
  <si>
    <t>MER</t>
  </si>
  <si>
    <t>EET</t>
  </si>
  <si>
    <t>EEE</t>
  </si>
  <si>
    <t>[MJ]</t>
  </si>
  <si>
    <t>PERE</t>
  </si>
  <si>
    <t>PERM</t>
  </si>
  <si>
    <t>PERT</t>
  </si>
  <si>
    <t>PENRE</t>
  </si>
  <si>
    <t>PENRM</t>
  </si>
  <si>
    <t>PENRT</t>
  </si>
  <si>
    <t>SM</t>
  </si>
  <si>
    <t>RSF</t>
  </si>
  <si>
    <t>NRSF</t>
  </si>
  <si>
    <t>FW</t>
  </si>
  <si>
    <t>[m3]</t>
  </si>
  <si>
    <t>[MJ}</t>
  </si>
  <si>
    <r>
      <t>[kg CO</t>
    </r>
    <r>
      <rPr>
        <vertAlign val="subscript"/>
        <sz val="10"/>
        <color rgb="FF333333"/>
        <rFont val="Arial"/>
        <family val="2"/>
      </rPr>
      <t>2</t>
    </r>
    <r>
      <rPr>
        <sz val="10"/>
        <color rgb="FF333333"/>
        <rFont val="Arial"/>
        <family val="2"/>
      </rPr>
      <t>-Eq.] </t>
    </r>
  </si>
  <si>
    <r>
      <t>[kg SO</t>
    </r>
    <r>
      <rPr>
        <vertAlign val="subscript"/>
        <sz val="10"/>
        <color rgb="FF333333"/>
        <rFont val="Arial"/>
        <family val="2"/>
      </rPr>
      <t>2</t>
    </r>
    <r>
      <rPr>
        <sz val="10"/>
        <color rgb="FF333333"/>
        <rFont val="Arial"/>
        <family val="2"/>
      </rPr>
      <t>-Eq.] </t>
    </r>
  </si>
  <si>
    <r>
      <t>[kg (PO</t>
    </r>
    <r>
      <rPr>
        <vertAlign val="subscript"/>
        <sz val="10"/>
        <color rgb="FF333333"/>
        <rFont val="Arial"/>
        <family val="2"/>
      </rPr>
      <t>4</t>
    </r>
    <r>
      <rPr>
        <sz val="10"/>
        <color rgb="FF333333"/>
        <rFont val="Arial"/>
        <family val="2"/>
      </rPr>
      <t xml:space="preserve"> )</t>
    </r>
    <r>
      <rPr>
        <vertAlign val="superscript"/>
        <sz val="10"/>
        <color rgb="FF333333"/>
        <rFont val="Arial"/>
        <family val="2"/>
      </rPr>
      <t>3-</t>
    </r>
    <r>
      <rPr>
        <sz val="10"/>
        <color rgb="FF333333"/>
        <rFont val="Arial"/>
        <family val="2"/>
      </rPr>
      <t>-Eq.] </t>
    </r>
  </si>
  <si>
    <t>Kingsfordweg 151</t>
  </si>
  <si>
    <t>1043 GR Amsterdam</t>
  </si>
  <si>
    <t>[euro]</t>
  </si>
  <si>
    <t>A1-A3</t>
  </si>
  <si>
    <t>Template English</t>
  </si>
  <si>
    <t>Sjabloon Nederlands</t>
  </si>
  <si>
    <t>Website product</t>
  </si>
  <si>
    <t>V.5</t>
  </si>
  <si>
    <t>[kg / %]</t>
  </si>
  <si>
    <t>COMPONENT (&gt; 1%)</t>
  </si>
  <si>
    <t>Choose language below/Kies taal hieronder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</si>
</sst>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E+00"/>
  </numFmts>
  <fonts count="13" x14ac:knownFonts="1">
    <font>
      <sz val="11"/>
      <color theme="1"/>
      <name val="Calibri"/>
      <family val="2"/>
      <scheme val="minor"/>
    </font>
    <font>
      <i/>
      <sz val="10"/>
      <color theme="1"/>
      <name val="Arial"/>
      <family val="2"/>
    </font>
    <font>
      <sz val="10"/>
      <color theme="1"/>
      <name val="Arial"/>
      <family val="2"/>
    </font>
    <font>
      <sz val="10"/>
      <color rgb="FF333333"/>
      <name val="Arial"/>
      <family val="2"/>
    </font>
    <font>
      <vertAlign val="subscript"/>
      <sz val="10"/>
      <color rgb="FF333333"/>
      <name val="Arial"/>
      <family val="2"/>
    </font>
    <font>
      <vertAlign val="superscript"/>
      <sz val="10"/>
      <color rgb="FF333333"/>
      <name val="Arial"/>
      <family val="2"/>
    </font>
    <font>
      <b/>
      <sz val="12"/>
      <color theme="1"/>
      <name val="Arial"/>
      <family val="2"/>
    </font>
    <font>
      <sz val="10"/>
      <color rgb="FFFF0000"/>
      <name val="Arial"/>
      <family val="2"/>
    </font>
    <font>
      <b/>
      <sz val="10"/>
      <color theme="0"/>
      <name val="Arial"/>
      <family val="2"/>
    </font>
    <font>
      <b/>
      <sz val="10"/>
      <color theme="1"/>
      <name val="Arial"/>
      <family val="2"/>
    </font>
    <font>
      <sz val="10"/>
      <color theme="0"/>
      <name val="Arial"/>
      <family val="2"/>
    </font>
    <font>
      <b/>
      <sz val="10"/>
      <color rgb="FFFF0000"/>
      <name val="Arial"/>
      <family val="2"/>
    </font>
    <font>
      <b/>
      <sz val="10"/>
      <name val="Arial"/>
      <family val="2"/>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1">
    <xf numFmtId="0" fontId="0" fillId="0" borderId="0"/>
  </cellStyleXfs>
  <cellXfs count="49">
    <xf numFmtId="0" fontId="0" fillId="0" borderId="0" xfId="0"/>
    <xf numFmtId="0" fontId="2" fillId="2" borderId="0" xfId="0" applyFont="1" applyFill="1"/>
    <xf numFmtId="0" fontId="2" fillId="0" borderId="0" xfId="0" applyFont="1" applyFill="1"/>
    <xf numFmtId="0" fontId="2" fillId="0" borderId="0" xfId="0" applyFont="1"/>
    <xf numFmtId="0" fontId="1" fillId="0" borderId="0" xfId="0" applyFont="1" applyAlignment="1">
      <alignment horizontal="left" vertical="center"/>
    </xf>
    <xf numFmtId="0" fontId="2" fillId="0" borderId="0" xfId="0" applyFont="1" applyBorder="1"/>
    <xf numFmtId="0" fontId="1" fillId="0" borderId="0" xfId="0" applyFont="1" applyBorder="1" applyAlignment="1">
      <alignment horizontal="left" vertical="center"/>
    </xf>
    <xf numFmtId="0" fontId="2" fillId="0" borderId="0" xfId="0" applyFont="1" applyAlignment="1">
      <alignment wrapText="1"/>
    </xf>
    <xf numFmtId="0" fontId="3" fillId="0" borderId="0" xfId="0" applyFont="1" applyBorder="1" applyAlignment="1">
      <alignment horizontal="center" vertical="center" wrapText="1"/>
    </xf>
    <xf numFmtId="11" fontId="2" fillId="0" borderId="2" xfId="0" applyNumberFormat="1" applyFont="1" applyFill="1" applyBorder="1"/>
    <xf numFmtId="11" fontId="2" fillId="0" borderId="3" xfId="0" applyNumberFormat="1" applyFont="1" applyFill="1" applyBorder="1"/>
    <xf numFmtId="11" fontId="2" fillId="0" borderId="1" xfId="0" applyNumberFormat="1" applyFont="1" applyFill="1" applyBorder="1"/>
    <xf numFmtId="0" fontId="3" fillId="0" borderId="0" xfId="0" applyFont="1" applyFill="1" applyBorder="1" applyAlignment="1">
      <alignment horizontal="center" vertical="center" wrapText="1"/>
    </xf>
    <xf numFmtId="0" fontId="2" fillId="0" borderId="0" xfId="0" applyFont="1" applyAlignment="1">
      <alignment horizontal="left" vertical="center"/>
    </xf>
    <xf numFmtId="0" fontId="7" fillId="0" borderId="0" xfId="0" applyFont="1"/>
    <xf numFmtId="0" fontId="8" fillId="3" borderId="0" xfId="0" applyFont="1" applyFill="1"/>
    <xf numFmtId="0" fontId="2" fillId="0" borderId="0" xfId="0" applyFont="1" applyFill="1" applyBorder="1"/>
    <xf numFmtId="0" fontId="2" fillId="0" borderId="0" xfId="0" applyFont="1" applyAlignment="1">
      <alignment horizontal="left" vertical="center" wrapText="1"/>
    </xf>
    <xf numFmtId="0" fontId="2" fillId="0" borderId="0" xfId="0" applyFont="1" applyFill="1" applyBorder="1" applyAlignment="1">
      <alignment horizontal="left" vertical="center" wrapText="1"/>
    </xf>
    <xf numFmtId="0" fontId="9" fillId="0" borderId="0" xfId="0" applyFont="1"/>
    <xf numFmtId="0" fontId="2" fillId="0" borderId="0" xfId="0" applyFont="1" applyAlignment="1">
      <alignment horizontal="right"/>
    </xf>
    <xf numFmtId="0" fontId="10" fillId="0" borderId="0" xfId="0" applyFont="1"/>
    <xf numFmtId="0" fontId="11" fillId="0" borderId="0" xfId="0" applyFont="1"/>
    <xf numFmtId="0" fontId="6" fillId="2" borderId="1" xfId="0" applyFont="1" applyFill="1" applyBorder="1" applyAlignment="1" applyProtection="1">
      <alignment horizontal="right"/>
      <protection locked="0"/>
    </xf>
    <xf numFmtId="0" fontId="2" fillId="2" borderId="1" xfId="0" applyFont="1" applyFill="1" applyBorder="1" applyProtection="1">
      <protection locked="0"/>
    </xf>
    <xf numFmtId="0" fontId="2" fillId="2" borderId="1" xfId="0" applyFont="1" applyFill="1" applyBorder="1" applyAlignment="1" applyProtection="1">
      <alignment wrapText="1"/>
      <protection locked="0"/>
    </xf>
    <xf numFmtId="0" fontId="2" fillId="0" borderId="0" xfId="0" applyFont="1" applyFill="1" applyBorder="1" applyAlignment="1">
      <alignment vertical="top" wrapText="1"/>
    </xf>
    <xf numFmtId="0" fontId="7" fillId="0" borderId="0" xfId="0" applyFont="1" applyFill="1" applyAlignment="1">
      <alignment vertical="top" wrapText="1"/>
    </xf>
    <xf numFmtId="0" fontId="2" fillId="0" borderId="0" xfId="0" applyFont="1" applyFill="1" applyAlignment="1">
      <alignment wrapText="1"/>
    </xf>
    <xf numFmtId="0" fontId="7" fillId="0" borderId="0" xfId="0" applyFont="1" applyAlignment="1">
      <alignment vertical="top" wrapText="1"/>
    </xf>
    <xf numFmtId="0" fontId="7" fillId="0" borderId="0" xfId="0" applyFont="1" applyFill="1" applyBorder="1"/>
    <xf numFmtId="0" fontId="1" fillId="0" borderId="0" xfId="0" applyFont="1" applyFill="1" applyBorder="1" applyAlignment="1">
      <alignment horizontal="left" vertical="center" wrapText="1"/>
    </xf>
    <xf numFmtId="0" fontId="2" fillId="0" borderId="0" xfId="0" applyFont="1" applyAlignment="1">
      <alignment horizontal="center" vertical="center"/>
    </xf>
    <xf numFmtId="0" fontId="2" fillId="0" borderId="0" xfId="0" applyFont="1" applyFill="1" applyAlignment="1">
      <alignment horizontal="center" vertical="center"/>
    </xf>
    <xf numFmtId="11" fontId="2" fillId="0" borderId="0" xfId="0" applyNumberFormat="1" applyFont="1" applyFill="1" applyBorder="1"/>
    <xf numFmtId="0" fontId="1" fillId="0" borderId="0" xfId="0" applyFont="1" applyFill="1" applyBorder="1" applyAlignment="1">
      <alignment horizontal="left" vertical="top" wrapText="1"/>
    </xf>
    <xf numFmtId="0" fontId="7" fillId="0" borderId="0" xfId="0" applyFont="1" applyFill="1" applyAlignment="1"/>
    <xf numFmtId="0" fontId="7" fillId="0" borderId="0" xfId="0" applyFont="1" applyAlignment="1"/>
    <xf numFmtId="0" fontId="7" fillId="0" borderId="0" xfId="0" applyFont="1" applyAlignment="1">
      <alignment vertical="top"/>
    </xf>
    <xf numFmtId="11" fontId="7" fillId="0" borderId="4" xfId="0" applyNumberFormat="1" applyFont="1" applyFill="1" applyBorder="1" applyAlignment="1"/>
    <xf numFmtId="0" fontId="2" fillId="2" borderId="1" xfId="0" applyFont="1" applyFill="1" applyBorder="1" applyAlignment="1" applyProtection="1">
      <alignment horizontal="left" vertical="center" wrapText="1"/>
      <protection locked="0"/>
    </xf>
    <xf numFmtId="11" fontId="2" fillId="2" borderId="1" xfId="0" applyNumberFormat="1" applyFont="1" applyFill="1" applyBorder="1" applyAlignment="1" applyProtection="1">
      <alignment horizontal="right"/>
      <protection locked="0"/>
    </xf>
    <xf numFmtId="11" fontId="2" fillId="2" borderId="1" xfId="0" applyNumberFormat="1" applyFont="1" applyFill="1" applyBorder="1" applyProtection="1">
      <protection locked="0"/>
    </xf>
    <xf numFmtId="164" fontId="2" fillId="2" borderId="1" xfId="0" applyNumberFormat="1" applyFont="1" applyFill="1" applyBorder="1" applyAlignment="1" applyProtection="1">
      <alignment horizontal="right"/>
      <protection locked="0"/>
    </xf>
    <xf numFmtId="0" fontId="2" fillId="0" borderId="0" xfId="0" applyFont="1" applyFill="1" applyBorder="1" applyAlignment="1">
      <alignment horizontal="left" vertical="center"/>
    </xf>
    <xf numFmtId="0" fontId="7" fillId="0" borderId="0" xfId="0" applyFont="1" applyFill="1" applyBorder="1" applyAlignment="1">
      <alignment vertical="top" wrapText="1"/>
    </xf>
    <xf numFmtId="0" fontId="1"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12" fillId="2" borderId="1" xfId="0" applyFont="1" applyFill="1"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0"/>
  <sheetViews>
    <sheetView tabSelected="1" workbookViewId="0">
      <selection activeCell="A2" sqref="A2"/>
    </sheetView>
  </sheetViews>
  <sheetFormatPr defaultColWidth="8.77734375" defaultRowHeight="13.2" x14ac:dyDescent="0.25"/>
  <cols>
    <col min="1" max="1" width="47.5546875" style="3" customWidth="1"/>
    <col min="2" max="2" width="28" style="3" customWidth="1"/>
    <col min="3" max="3" width="4.6640625" style="3" customWidth="1"/>
    <col min="4" max="4" width="64.77734375" style="3" customWidth="1"/>
    <col min="5" max="16384" width="8.77734375" style="3"/>
  </cols>
  <sheetData>
    <row r="1" spans="1:5" x14ac:dyDescent="0.25">
      <c r="A1" s="22" t="s">
        <v>70</v>
      </c>
    </row>
    <row r="2" spans="1:5" ht="17.399999999999999" customHeight="1" x14ac:dyDescent="0.3">
      <c r="A2" s="23" t="s">
        <v>64</v>
      </c>
      <c r="B2" s="19" t="s">
        <v>67</v>
      </c>
      <c r="D2" s="21" t="s">
        <v>64</v>
      </c>
    </row>
    <row r="3" spans="1:5" x14ac:dyDescent="0.25">
      <c r="B3" s="20"/>
      <c r="D3" s="21" t="s">
        <v>65</v>
      </c>
    </row>
    <row r="4" spans="1:5" x14ac:dyDescent="0.25">
      <c r="A4" s="48" t="str">
        <f>IF($A$2="Sjabloon Nederlands","VUL GELE CELLEN.", "FILL YELLOW CELLS.")</f>
        <v>FILL YELLOW CELLS.</v>
      </c>
      <c r="B4" s="22" t="str">
        <f>IF($A$2="Sjabloon Nederlands","Rode tekst = toelichting", "Red text = help")</f>
        <v>Red text = help</v>
      </c>
      <c r="D4" s="21"/>
    </row>
    <row r="5" spans="1:5" x14ac:dyDescent="0.25">
      <c r="B5" s="20"/>
      <c r="D5" s="21"/>
    </row>
    <row r="6" spans="1:5" x14ac:dyDescent="0.25">
      <c r="A6" s="3" t="str">
        <f>IF($A$2="Sjabloon Nederlands","UITGEVER", "PROGRAMME OPERATOR")</f>
        <v>PROGRAMME OPERATOR</v>
      </c>
    </row>
    <row r="7" spans="1:5" x14ac:dyDescent="0.25">
      <c r="A7" s="3" t="s">
        <v>1</v>
      </c>
    </row>
    <row r="8" spans="1:5" x14ac:dyDescent="0.25">
      <c r="A8" s="3" t="s">
        <v>60</v>
      </c>
    </row>
    <row r="9" spans="1:5" x14ac:dyDescent="0.25">
      <c r="A9" s="3" t="s">
        <v>61</v>
      </c>
    </row>
    <row r="11" spans="1:5" x14ac:dyDescent="0.25">
      <c r="A11" s="3" t="str">
        <f>IF($A$2="Template English","COMPANY INFORMATION", "BEDRIJFSINFORMATIE")</f>
        <v>COMPANY INFORMATION</v>
      </c>
      <c r="D11" s="3" t="s">
        <v>0</v>
      </c>
    </row>
    <row r="12" spans="1:5" ht="15" customHeight="1" x14ac:dyDescent="0.25">
      <c r="A12" s="24"/>
      <c r="B12" s="14" t="str">
        <f>IF($A$2="Template English","Name company", "Naam bedrijf")</f>
        <v>Name company</v>
      </c>
      <c r="D12" s="24"/>
      <c r="E12" s="14" t="str">
        <f>IF($A$2="Template English","Product name", "Naam product")</f>
        <v>Product name</v>
      </c>
    </row>
    <row r="13" spans="1:5" x14ac:dyDescent="0.25">
      <c r="A13" s="24"/>
      <c r="B13" s="14" t="str">
        <f>IF($A$2="Template English","Street+number", "Straat+huisnummer")</f>
        <v>Street+number</v>
      </c>
      <c r="E13" s="14"/>
    </row>
    <row r="14" spans="1:5" x14ac:dyDescent="0.25">
      <c r="A14" s="24"/>
      <c r="B14" s="14" t="str">
        <f>IF($A$2="Template English","Zipcode", "Postcode")</f>
        <v>Zipcode</v>
      </c>
      <c r="D14" s="3" t="str">
        <f>IF($A$2="Sjabloon Nederlands","PRODUCTEENHEID/FUNCTIONELE EENHEID", "DECLARED UNIT/FUNCTIONAL UNIT")</f>
        <v>DECLARED UNIT/FUNCTIONAL UNIT</v>
      </c>
      <c r="E14" s="14"/>
    </row>
    <row r="15" spans="1:5" x14ac:dyDescent="0.25">
      <c r="A15" s="24"/>
      <c r="B15" s="14" t="str">
        <f>IF($A$2="Template English","Town", "Plaats")</f>
        <v>Town</v>
      </c>
      <c r="D15" s="24"/>
      <c r="E15" s="14" t="str">
        <f>IF($A$2="Template English","For example kg or m3 or 1 piece", "Bijvoorbeeld kg of m3 of 1 stuk")</f>
        <v>For example kg or m3 or 1 piece</v>
      </c>
    </row>
    <row r="16" spans="1:5" x14ac:dyDescent="0.25">
      <c r="A16" s="24"/>
      <c r="B16" s="14" t="str">
        <f>IF($A$2="Template English","Telephone", "Telefoon")</f>
        <v>Telephone</v>
      </c>
      <c r="E16" s="14"/>
    </row>
    <row r="17" spans="1:5" x14ac:dyDescent="0.25">
      <c r="A17" s="24"/>
      <c r="B17" s="14" t="str">
        <f>IF($A$2="Template English","Contact company", "Contactpersoon")</f>
        <v>Contact company</v>
      </c>
      <c r="D17" s="3" t="str">
        <f>IF($A$2="Sjabloon Nederlands","BESCHRIJVING VAN HET PRODUCT, max. 180 tekens incl. spaties", "DESCRIPTION OF PRODUCT, max. 180 characters incl. spaces")</f>
        <v>DESCRIPTION OF PRODUCT, max. 180 characters incl. spaces</v>
      </c>
      <c r="E17" s="14"/>
    </row>
    <row r="18" spans="1:5" ht="17.399999999999999" customHeight="1" x14ac:dyDescent="0.25">
      <c r="A18" s="24"/>
      <c r="B18" s="14" t="str">
        <f>IF($A$2="Template English","Website company", "Website bedrijf")</f>
        <v>Website company</v>
      </c>
      <c r="D18" s="25"/>
      <c r="E18" s="14" t="str">
        <f>IF($A$2="Template English","Application / Technical function", "Toepassing / Technische functie")</f>
        <v>Application / Technical function</v>
      </c>
    </row>
    <row r="19" spans="1:5" x14ac:dyDescent="0.25">
      <c r="B19" s="14"/>
      <c r="E19" s="14"/>
    </row>
    <row r="20" spans="1:5" x14ac:dyDescent="0.25">
      <c r="A20" s="3" t="str">
        <f>IF($A$2="Sjabloon Nederlands","TOEPASSINGSGEBIED CERTIFICAAT", "SCOPE OF DECLARATION")</f>
        <v>SCOPE OF DECLARATION</v>
      </c>
      <c r="B20" s="14"/>
      <c r="D20" s="3" t="str">
        <f>IF($A$2="Sjabloon Nederlands","MEER INFORMATIE", "MORE INFORMATION")</f>
        <v>MORE INFORMATION</v>
      </c>
      <c r="E20" s="14"/>
    </row>
    <row r="21" spans="1:5" x14ac:dyDescent="0.25">
      <c r="A21" s="24"/>
      <c r="B21" s="14" t="str">
        <f>IF($A$2="Template English","Name LCA specialist", "Naam LCA specialist")</f>
        <v>Name LCA specialist</v>
      </c>
      <c r="D21" s="24"/>
      <c r="E21" s="14" t="s">
        <v>66</v>
      </c>
    </row>
    <row r="22" spans="1:5" x14ac:dyDescent="0.25">
      <c r="A22" s="24"/>
      <c r="B22" s="14" t="str">
        <f>IF($A$2="Template English","Company LCA specialist", "Bedrijf LCA specialist")</f>
        <v>Company LCA specialist</v>
      </c>
    </row>
    <row r="23" spans="1:5" x14ac:dyDescent="0.25">
      <c r="A23" s="24"/>
      <c r="B23" s="14" t="str">
        <f>IF($A$2="Template English","Name recognized verifier", "Naam toetser")</f>
        <v>Name recognized verifier</v>
      </c>
      <c r="D23" s="2"/>
    </row>
    <row r="24" spans="1:5" x14ac:dyDescent="0.25">
      <c r="A24" s="24"/>
      <c r="B24" s="14" t="str">
        <f>IF($A$2="Template English","Company recognized verifier", "Bedrijf toetser")</f>
        <v>Company recognized verifier</v>
      </c>
    </row>
    <row r="25" spans="1:5" x14ac:dyDescent="0.25">
      <c r="B25" s="14"/>
    </row>
    <row r="26" spans="1:5" x14ac:dyDescent="0.25">
      <c r="A26" s="3" t="str">
        <f>IF($A$2="Sjabloon Nederlands","NL/SfB CLASSIFICATIE", "NL/SfB CLASSIFICATION")</f>
        <v>NL/SfB CLASSIFICATION</v>
      </c>
      <c r="B26" s="14"/>
    </row>
    <row r="27" spans="1:5" x14ac:dyDescent="0.25">
      <c r="A27" s="24"/>
      <c r="B27" s="14" t="str">
        <f>IF($A$2="Template English","If known", "Indien bekend")</f>
        <v>If known</v>
      </c>
    </row>
    <row r="29" spans="1:5" x14ac:dyDescent="0.25">
      <c r="A29" s="3" t="str">
        <f>IF($A$2="Sjabloon Nederlands","AFBEELDING", "VISUAL PRODUCT")</f>
        <v>VISUAL PRODUCT</v>
      </c>
    </row>
    <row r="30" spans="1:5" x14ac:dyDescent="0.25">
      <c r="A30" s="15" t="str">
        <f>IF($A$2="Template English","Send pictures separate via mail", "Stuur afbeelding los per mail")</f>
        <v>Send pictures separate via mail</v>
      </c>
    </row>
  </sheetData>
  <sheetProtection sheet="1" objects="1" scenarios="1" formatColumns="0" formatRows="0" selectLockedCells="1"/>
  <dataValidations count="1">
    <dataValidation type="list" allowBlank="1" showInputMessage="1" showErrorMessage="1" sqref="A2" xr:uid="{E1CC6355-2871-4C24-BA0D-71C492EB9003}">
      <formula1>$D$2:$D$3</formula1>
    </dataValidation>
  </dataValidation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
  <sheetViews>
    <sheetView workbookViewId="0">
      <selection activeCell="A2" sqref="A2"/>
    </sheetView>
  </sheetViews>
  <sheetFormatPr defaultColWidth="8.77734375" defaultRowHeight="13.2" x14ac:dyDescent="0.25"/>
  <cols>
    <col min="1" max="1" width="68.6640625" style="3" customWidth="1"/>
    <col min="2" max="2" width="39.21875" style="3" customWidth="1"/>
    <col min="3" max="3" width="12" style="2" customWidth="1"/>
    <col min="4" max="4" width="22" style="3" customWidth="1"/>
    <col min="5" max="5" width="33.77734375" style="3" customWidth="1"/>
    <col min="6" max="16384" width="8.77734375" style="3"/>
  </cols>
  <sheetData>
    <row r="1" spans="1:6" x14ac:dyDescent="0.25">
      <c r="A1" s="3" t="str">
        <f>IF('page 1'!$A$2="Template English","DETAILED PRODUCT DESCRIPTION","UITGEBREIDE PRODUCT BESCHRIJVING")</f>
        <v>DETAILED PRODUCT DESCRIPTION</v>
      </c>
    </row>
    <row r="2" spans="1:6" s="2" customFormat="1" ht="91.8" customHeight="1" x14ac:dyDescent="0.25">
      <c r="A2" s="24"/>
      <c r="B2" s="27" t="str">
        <f>IF('page 1'!$A$2="Template English","Production processes, Condition of delivery, Product components, Reference service life (=RSL)","Productie proces, technische gegevens, leveringsvoorwaarden, productonderdelen, referentie levensduur (=RSL)")</f>
        <v>Production processes, Condition of delivery, Product components, Reference service life (=RSL)</v>
      </c>
      <c r="C2" s="28"/>
      <c r="D2" s="28"/>
      <c r="E2" s="26"/>
      <c r="F2" s="28"/>
    </row>
    <row r="4" spans="1:6" x14ac:dyDescent="0.25">
      <c r="A4" s="3" t="s">
        <v>69</v>
      </c>
      <c r="C4" s="3" t="s">
        <v>68</v>
      </c>
    </row>
    <row r="5" spans="1:6" x14ac:dyDescent="0.25">
      <c r="A5" s="24"/>
      <c r="B5" s="27" t="str">
        <f>IF('page 1'!$A$2="Template English","Description component 1","Beschrijving component 1")</f>
        <v>Description component 1</v>
      </c>
      <c r="C5" s="24"/>
      <c r="D5" s="27" t="str">
        <f>IF('page 1'!$A$2="Template English","kg or % component 1","kg of % component 1")</f>
        <v>kg or % component 1</v>
      </c>
      <c r="E5" s="30"/>
    </row>
    <row r="6" spans="1:6" x14ac:dyDescent="0.25">
      <c r="A6" s="24"/>
      <c r="B6" s="27" t="str">
        <f>IF('page 1'!$A$2="Template English","Description component 2","Beschrijving component 2")</f>
        <v>Description component 2</v>
      </c>
      <c r="C6" s="24"/>
      <c r="D6" s="27" t="str">
        <f>IF('page 1'!$A$2="Template English","kg or % component 2","kg of % component 2")</f>
        <v>kg or % component 2</v>
      </c>
    </row>
    <row r="7" spans="1:6" x14ac:dyDescent="0.25">
      <c r="A7" s="24"/>
      <c r="B7" s="27" t="str">
        <f>IF('page 1'!$A$2="Template English","Description component 3","Beschrijving component 3")</f>
        <v>Description component 3</v>
      </c>
      <c r="C7" s="24"/>
      <c r="D7" s="27" t="str">
        <f>IF('page 1'!$A$2="Template English","kg or % component 3","kg of % component 3")</f>
        <v>kg or % component 3</v>
      </c>
    </row>
    <row r="8" spans="1:6" x14ac:dyDescent="0.25">
      <c r="A8" s="24"/>
      <c r="B8" s="27" t="str">
        <f>IF('page 1'!$A$2="Template English","Description component 4","Beschrijving component 4")</f>
        <v>Description component 4</v>
      </c>
      <c r="C8" s="24"/>
      <c r="D8" s="27" t="str">
        <f>IF('page 1'!$A$2="Template English","kg or % component 4","kg of % component 4")</f>
        <v>kg or % component 4</v>
      </c>
    </row>
    <row r="9" spans="1:6" x14ac:dyDescent="0.25">
      <c r="A9" s="24"/>
      <c r="B9" s="27" t="str">
        <f>IF('page 1'!$A$2="Template English","Description component 5","Beschrijving component 5")</f>
        <v>Description component 5</v>
      </c>
      <c r="C9" s="24"/>
      <c r="D9" s="27" t="str">
        <f>IF('page 1'!$A$2="Template English","kg or % component 5","kg of % component 5")</f>
        <v>kg or % component 5</v>
      </c>
    </row>
    <row r="10" spans="1:6" x14ac:dyDescent="0.25">
      <c r="C10" s="16"/>
    </row>
    <row r="11" spans="1:6" x14ac:dyDescent="0.25">
      <c r="A11" s="3" t="str">
        <f>IF('page 1'!$A$2="Template English","SCOPE AND TYPE","TOEPASSINGSGEBIED EN TYPE")</f>
        <v>SCOPE AND TYPE</v>
      </c>
    </row>
    <row r="12" spans="1:6" s="2" customFormat="1" ht="166.2" customHeight="1" x14ac:dyDescent="0.25">
      <c r="A12" s="24"/>
      <c r="B12" s="29" t="str">
        <f>IF('page 1'!$A$2="Template English","Geographical location, where produced, where applied (market), where end-of-life, background database (Gabi/Ecoinvent version), which LCA software, which type of EPD, average EPD or specific","Geografische locatie, waar geproduceerd, waar wordt het product verkocht, waar wordt het product afgedankt, achtergrond database (Gabi/Ecoinvent versie), welke LCA software, welk type EPD certificaat, gemiddeld EPD of bedrijfsspecifiek")</f>
        <v>Geographical location, where produced, where applied (market), where end-of-life, background database (Gabi/Ecoinvent version), which LCA software, which type of EPD, average EPD or specific</v>
      </c>
      <c r="E12" s="26"/>
    </row>
  </sheetData>
  <sheetProtection sheet="1" objects="1" scenarios="1" formatColumns="0" formatRow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58"/>
  <sheetViews>
    <sheetView topLeftCell="A46" zoomScale="73" zoomScaleNormal="73" workbookViewId="0">
      <selection activeCell="A58" sqref="A58"/>
    </sheetView>
  </sheetViews>
  <sheetFormatPr defaultColWidth="8.77734375" defaultRowHeight="13.2" x14ac:dyDescent="0.25"/>
  <cols>
    <col min="1" max="1" width="58.77734375" style="3" customWidth="1"/>
    <col min="2" max="2" width="25" style="3" customWidth="1"/>
    <col min="3" max="3" width="10.109375" style="3" customWidth="1"/>
    <col min="4" max="4" width="15.88671875" style="3" customWidth="1"/>
    <col min="5" max="5" width="9.88671875" style="3" bestFit="1" customWidth="1"/>
    <col min="6" max="6" width="9.6640625" style="3" bestFit="1" customWidth="1"/>
    <col min="7" max="7" width="8.88671875" style="3" customWidth="1"/>
    <col min="8" max="8" width="10.44140625" style="3" customWidth="1"/>
    <col min="9" max="9" width="9.88671875" style="3" customWidth="1"/>
    <col min="10" max="10" width="10.109375" style="3" customWidth="1"/>
    <col min="11" max="11" width="9.21875" style="3" customWidth="1"/>
    <col min="12" max="12" width="9.88671875" style="3" customWidth="1"/>
    <col min="13" max="13" width="10.77734375" style="3" customWidth="1"/>
    <col min="14" max="17" width="9.88671875" style="3" bestFit="1" customWidth="1"/>
    <col min="18" max="19" width="9.6640625" style="3" bestFit="1" customWidth="1"/>
    <col min="20" max="20" width="10.33203125" style="3" bestFit="1" customWidth="1"/>
    <col min="21" max="21" width="8.77734375" style="37"/>
    <col min="22" max="24" width="8.77734375" style="3"/>
    <col min="25" max="47" width="8.77734375" style="2"/>
    <col min="48" max="16384" width="8.77734375" style="3"/>
  </cols>
  <sheetData>
    <row r="1" spans="1:47" ht="30" customHeight="1" x14ac:dyDescent="0.25">
      <c r="A1" s="3" t="str">
        <f>IF('page 1'!$A$2="Template English","PRODUCT STAGE","PRODUCTIE FASE")</f>
        <v>PRODUCT STAGE</v>
      </c>
      <c r="D1" s="7" t="str">
        <f>IF('page 1'!$A$2="Template English","CONSTRUCTION PROCES STAGE","CONSTRUCTIE FASE")</f>
        <v>CONSTRUCTION PROCES STAGE</v>
      </c>
      <c r="F1" s="3" t="str">
        <f>IF('page 1'!$A$2="Template English","USE STAGE","GEBRUIKS FASE")</f>
        <v>USE STAGE</v>
      </c>
      <c r="M1" s="3" t="str">
        <f>IF('page 1'!$A$2="Template English","END OF LIFE STAGE","AFDANKINGS FASE")</f>
        <v>END OF LIFE STAGE</v>
      </c>
      <c r="Q1" s="3" t="str">
        <f>IF('page 1'!$A$2="Template English","BENEFITS AND LOADS BEYOND THE SYSTEM BOUNDARIES","OPBRENGSTEN EN LASTEN BUITEN DE SYSTEEMGRENZEN")</f>
        <v>BENEFITS AND LOADS BEYOND THE SYSTEM BOUNDARIES</v>
      </c>
      <c r="U1" s="36"/>
      <c r="V1" s="2"/>
      <c r="W1" s="2"/>
      <c r="X1" s="2"/>
    </row>
    <row r="2" spans="1:47" x14ac:dyDescent="0.25">
      <c r="A2" s="3" t="s">
        <v>3</v>
      </c>
      <c r="B2" s="3" t="s">
        <v>4</v>
      </c>
      <c r="C2" s="3" t="s">
        <v>5</v>
      </c>
      <c r="D2" s="3" t="s">
        <v>6</v>
      </c>
      <c r="E2" s="3" t="s">
        <v>7</v>
      </c>
      <c r="F2" s="3" t="s">
        <v>8</v>
      </c>
      <c r="G2" s="3" t="s">
        <v>9</v>
      </c>
      <c r="H2" s="3" t="s">
        <v>10</v>
      </c>
      <c r="I2" s="3" t="s">
        <v>11</v>
      </c>
      <c r="J2" s="3" t="s">
        <v>12</v>
      </c>
      <c r="K2" s="3" t="s">
        <v>13</v>
      </c>
      <c r="L2" s="3" t="s">
        <v>14</v>
      </c>
      <c r="M2" s="3" t="s">
        <v>15</v>
      </c>
      <c r="N2" s="3" t="s">
        <v>16</v>
      </c>
      <c r="O2" s="3" t="s">
        <v>17</v>
      </c>
      <c r="P2" s="3" t="s">
        <v>18</v>
      </c>
      <c r="Q2" s="3" t="s">
        <v>19</v>
      </c>
      <c r="U2" s="36"/>
      <c r="V2" s="2"/>
      <c r="W2" s="2"/>
      <c r="X2" s="2"/>
    </row>
    <row r="3" spans="1:47" x14ac:dyDescent="0.25">
      <c r="A3" s="24"/>
      <c r="B3" s="24"/>
      <c r="C3" s="24"/>
      <c r="D3" s="24"/>
      <c r="E3" s="24"/>
      <c r="F3" s="24"/>
      <c r="G3" s="24"/>
      <c r="H3" s="24"/>
      <c r="I3" s="24"/>
      <c r="J3" s="24"/>
      <c r="K3" s="24"/>
      <c r="L3" s="24"/>
      <c r="M3" s="24"/>
      <c r="N3" s="24"/>
      <c r="O3" s="24"/>
      <c r="P3" s="24"/>
      <c r="Q3" s="24"/>
      <c r="R3" s="14" t="str">
        <f>IF('page 1'!$A$2="Template English","X = Module assessed","X = Module berekend")</f>
        <v>X = Module assessed</v>
      </c>
      <c r="T3" s="14" t="str">
        <f>IF('page 1'!$A$2="Template English","MNA = Module not assessed","MNA = Module niet berekend")</f>
        <v>MNA = Module not assessed</v>
      </c>
      <c r="V3" s="2"/>
      <c r="W3" s="2"/>
      <c r="X3" s="2"/>
    </row>
    <row r="4" spans="1:47" x14ac:dyDescent="0.25">
      <c r="U4" s="36"/>
      <c r="V4" s="2"/>
      <c r="W4" s="2"/>
      <c r="X4" s="2"/>
    </row>
    <row r="5" spans="1:47" x14ac:dyDescent="0.25">
      <c r="A5" s="3" t="str">
        <f>IF('page 1'!$A$2="Template English","REPRESENTATIVENESS (if average)","REPRESENTATIVITEIT (Indien gemiddeld")</f>
        <v>REPRESENTATIVENESS (if average)</v>
      </c>
      <c r="U5" s="36"/>
      <c r="V5" s="2"/>
      <c r="W5" s="2"/>
      <c r="X5" s="2"/>
    </row>
    <row r="6" spans="1:47" s="1" customFormat="1" ht="112.8" customHeight="1" x14ac:dyDescent="0.25">
      <c r="A6" s="24"/>
      <c r="B6" s="29" t="str">
        <f>IF('page 1'!$A$2="Template English","How selecton sites, restrictions, number of plants, gegraphical coverage, names companies, based on CEN DTS16970","Hoe worden sites geselecteerd, Beperkingen, Aantal fabrieken, Geografische dekking, Namen deelnemende fabrieken, Gebaseerd op CEN DTS16970")</f>
        <v>How selecton sites, restrictions, number of plants, gegraphical coverage, names companies, based on CEN DTS16970</v>
      </c>
      <c r="C6" s="31"/>
      <c r="D6" s="2"/>
      <c r="E6" s="2"/>
      <c r="F6" s="2"/>
      <c r="G6" s="2"/>
      <c r="H6" s="2"/>
      <c r="I6" s="2"/>
      <c r="J6" s="2"/>
      <c r="K6" s="2"/>
      <c r="L6" s="2"/>
      <c r="M6" s="2"/>
      <c r="N6" s="2"/>
      <c r="O6" s="2"/>
      <c r="P6" s="2"/>
      <c r="Q6" s="2"/>
      <c r="R6" s="2"/>
      <c r="S6" s="2"/>
      <c r="T6" s="2"/>
      <c r="U6" s="36"/>
      <c r="V6" s="2"/>
      <c r="W6" s="2"/>
      <c r="X6" s="2"/>
      <c r="Y6" s="2"/>
      <c r="Z6" s="2"/>
      <c r="AA6" s="2"/>
      <c r="AB6" s="2"/>
      <c r="AC6" s="2"/>
      <c r="AD6" s="2"/>
      <c r="AE6" s="2"/>
      <c r="AF6" s="2"/>
      <c r="AG6" s="2"/>
      <c r="AH6" s="2"/>
      <c r="AI6" s="2"/>
      <c r="AJ6" s="2"/>
      <c r="AK6" s="2"/>
      <c r="AL6" s="2"/>
      <c r="AM6" s="2"/>
      <c r="AN6" s="2"/>
      <c r="AO6" s="2"/>
      <c r="AP6" s="2"/>
      <c r="AQ6" s="2"/>
      <c r="AR6" s="2"/>
      <c r="AS6" s="2"/>
      <c r="AT6" s="2"/>
      <c r="AU6" s="2"/>
    </row>
    <row r="7" spans="1:47" x14ac:dyDescent="0.25">
      <c r="A7" s="4"/>
      <c r="C7" s="3" t="str">
        <f>IF('page 1'!$A$2="Template English","ENVIRONMENTAL IMPACT per functional or declared unit","MILIEUBELASTING per functionele eenheid of producteenheid")</f>
        <v>ENVIRONMENTAL IMPACT per functional or declared unit</v>
      </c>
      <c r="U7" s="36"/>
      <c r="V7" s="2"/>
      <c r="W7" s="2"/>
      <c r="X7" s="2"/>
    </row>
    <row r="8" spans="1:47" x14ac:dyDescent="0.25">
      <c r="A8" s="6"/>
      <c r="B8" s="3" t="str">
        <f>IF('page 1'!$A$2="Template English","UNIT","EENHEID")</f>
        <v>UNIT</v>
      </c>
      <c r="C8" s="5" t="s">
        <v>3</v>
      </c>
      <c r="D8" s="5" t="s">
        <v>4</v>
      </c>
      <c r="E8" s="5" t="s">
        <v>5</v>
      </c>
      <c r="F8" s="7" t="s">
        <v>63</v>
      </c>
      <c r="G8" s="5" t="s">
        <v>6</v>
      </c>
      <c r="H8" s="5" t="s">
        <v>7</v>
      </c>
      <c r="I8" s="5" t="s">
        <v>8</v>
      </c>
      <c r="J8" s="5" t="s">
        <v>9</v>
      </c>
      <c r="K8" s="5" t="s">
        <v>10</v>
      </c>
      <c r="L8" s="5" t="s">
        <v>11</v>
      </c>
      <c r="M8" s="5" t="s">
        <v>12</v>
      </c>
      <c r="N8" s="5" t="s">
        <v>13</v>
      </c>
      <c r="O8" s="5" t="s">
        <v>14</v>
      </c>
      <c r="P8" s="5" t="s">
        <v>15</v>
      </c>
      <c r="Q8" s="5" t="s">
        <v>16</v>
      </c>
      <c r="R8" s="5" t="s">
        <v>17</v>
      </c>
      <c r="S8" s="5" t="s">
        <v>18</v>
      </c>
      <c r="T8" s="5" t="s">
        <v>19</v>
      </c>
      <c r="U8" s="38" t="str">
        <f>IF('page 1'!$A$2="Template English","INA = Indicator Not Assessed","INA = Indicator niet berekend")</f>
        <v>INA = Indicator Not Assessed</v>
      </c>
      <c r="V8" s="2"/>
      <c r="W8" s="2"/>
      <c r="X8" s="2"/>
    </row>
    <row r="9" spans="1:47" x14ac:dyDescent="0.25">
      <c r="A9" s="8" t="s">
        <v>20</v>
      </c>
      <c r="B9" s="8" t="s">
        <v>21</v>
      </c>
      <c r="C9" s="41">
        <v>0</v>
      </c>
      <c r="D9" s="41">
        <v>0</v>
      </c>
      <c r="E9" s="41">
        <v>0</v>
      </c>
      <c r="F9" s="42">
        <f>SUM(C9:E9)</f>
        <v>0</v>
      </c>
      <c r="G9" s="42">
        <v>0</v>
      </c>
      <c r="H9" s="42">
        <v>0</v>
      </c>
      <c r="I9" s="42">
        <v>0</v>
      </c>
      <c r="J9" s="42">
        <v>0</v>
      </c>
      <c r="K9" s="42">
        <v>0</v>
      </c>
      <c r="L9" s="42">
        <v>0</v>
      </c>
      <c r="M9" s="42">
        <v>0</v>
      </c>
      <c r="N9" s="42">
        <v>0</v>
      </c>
      <c r="O9" s="42">
        <v>0</v>
      </c>
      <c r="P9" s="42">
        <v>0</v>
      </c>
      <c r="Q9" s="42">
        <v>0</v>
      </c>
      <c r="R9" s="42">
        <v>0</v>
      </c>
      <c r="S9" s="42">
        <v>0</v>
      </c>
      <c r="T9" s="42">
        <v>0</v>
      </c>
      <c r="U9" s="38" t="str">
        <f>IF('page 1'!$A$2="Template English","ADPE = Abiotic Depletion Potential for non-fossil resources","ADPE = Uitputting van abiotische grondstoffen, excl. fossiele energiedragers")</f>
        <v>ADPE = Abiotic Depletion Potential for non-fossil resources</v>
      </c>
      <c r="V9" s="2"/>
      <c r="W9" s="2"/>
      <c r="X9" s="39"/>
    </row>
    <row r="10" spans="1:47" x14ac:dyDescent="0.25">
      <c r="A10" s="8" t="s">
        <v>22</v>
      </c>
      <c r="B10" s="8" t="s">
        <v>23</v>
      </c>
      <c r="C10" s="41">
        <v>0</v>
      </c>
      <c r="D10" s="41">
        <v>0</v>
      </c>
      <c r="E10" s="41">
        <v>0</v>
      </c>
      <c r="F10" s="42">
        <f t="shared" ref="F10:F21" si="0">SUM(C10:E10)</f>
        <v>0</v>
      </c>
      <c r="G10" s="42">
        <v>0</v>
      </c>
      <c r="H10" s="42">
        <v>0</v>
      </c>
      <c r="I10" s="42">
        <v>0</v>
      </c>
      <c r="J10" s="42">
        <v>0</v>
      </c>
      <c r="K10" s="42">
        <v>0</v>
      </c>
      <c r="L10" s="42">
        <v>0</v>
      </c>
      <c r="M10" s="42">
        <v>0</v>
      </c>
      <c r="N10" s="42">
        <v>0</v>
      </c>
      <c r="O10" s="42">
        <v>0</v>
      </c>
      <c r="P10" s="42">
        <v>0</v>
      </c>
      <c r="Q10" s="42">
        <v>0</v>
      </c>
      <c r="R10" s="42">
        <v>0</v>
      </c>
      <c r="S10" s="42">
        <v>0</v>
      </c>
      <c r="T10" s="42">
        <v>0</v>
      </c>
      <c r="U10" s="38" t="str">
        <f>IF('page 1'!$A$2="Template English","ADPF = Abiotic Depletion Potential for fossil resources","ADPF = Uitputting van fossiele energiedragers")</f>
        <v>ADPF = Abiotic Depletion Potential for fossil resources</v>
      </c>
      <c r="V10" s="2"/>
      <c r="W10" s="2"/>
      <c r="X10" s="36"/>
    </row>
    <row r="11" spans="1:47" ht="15.6" x14ac:dyDescent="0.25">
      <c r="A11" s="8" t="s">
        <v>24</v>
      </c>
      <c r="B11" s="8" t="s">
        <v>57</v>
      </c>
      <c r="C11" s="41">
        <v>0</v>
      </c>
      <c r="D11" s="41">
        <v>0</v>
      </c>
      <c r="E11" s="41">
        <v>0</v>
      </c>
      <c r="F11" s="42">
        <f t="shared" si="0"/>
        <v>0</v>
      </c>
      <c r="G11" s="42">
        <v>0</v>
      </c>
      <c r="H11" s="42">
        <v>0</v>
      </c>
      <c r="I11" s="42">
        <v>0</v>
      </c>
      <c r="J11" s="42">
        <v>0</v>
      </c>
      <c r="K11" s="42">
        <v>0</v>
      </c>
      <c r="L11" s="42">
        <v>0</v>
      </c>
      <c r="M11" s="42">
        <v>0</v>
      </c>
      <c r="N11" s="42">
        <v>0</v>
      </c>
      <c r="O11" s="42">
        <v>0</v>
      </c>
      <c r="P11" s="42">
        <v>0</v>
      </c>
      <c r="Q11" s="42">
        <v>0</v>
      </c>
      <c r="R11" s="42">
        <v>0</v>
      </c>
      <c r="S11" s="42">
        <v>0</v>
      </c>
      <c r="T11" s="42">
        <v>0</v>
      </c>
      <c r="U11" s="38" t="str">
        <f>IF('page 1'!$A$2="Template English","GWP = Global Warming Potential","GWP = Klimaatverandering")</f>
        <v>GWP = Global Warming Potential</v>
      </c>
      <c r="V11" s="2"/>
      <c r="W11" s="2"/>
      <c r="X11" s="36"/>
    </row>
    <row r="12" spans="1:47" x14ac:dyDescent="0.25">
      <c r="A12" s="8" t="s">
        <v>25</v>
      </c>
      <c r="B12" s="8" t="s">
        <v>26</v>
      </c>
      <c r="C12" s="41">
        <v>0</v>
      </c>
      <c r="D12" s="41">
        <v>0</v>
      </c>
      <c r="E12" s="41">
        <v>0</v>
      </c>
      <c r="F12" s="42">
        <f t="shared" si="0"/>
        <v>0</v>
      </c>
      <c r="G12" s="42">
        <v>0</v>
      </c>
      <c r="H12" s="42">
        <v>0</v>
      </c>
      <c r="I12" s="42">
        <v>0</v>
      </c>
      <c r="J12" s="42">
        <v>0</v>
      </c>
      <c r="K12" s="42">
        <v>0</v>
      </c>
      <c r="L12" s="42">
        <v>0</v>
      </c>
      <c r="M12" s="42">
        <v>0</v>
      </c>
      <c r="N12" s="42">
        <v>0</v>
      </c>
      <c r="O12" s="42">
        <v>0</v>
      </c>
      <c r="P12" s="42">
        <v>0</v>
      </c>
      <c r="Q12" s="42">
        <v>0</v>
      </c>
      <c r="R12" s="42">
        <v>0</v>
      </c>
      <c r="S12" s="42">
        <v>0</v>
      </c>
      <c r="T12" s="42">
        <v>0</v>
      </c>
      <c r="U12" s="38" t="str">
        <f>IF('page 1'!$A$2="Template English","ODP = Depletion potential of the stratospheric ozone layer","ODP = Ozonlaagaantasting")</f>
        <v>ODP = Depletion potential of the stratospheric ozone layer</v>
      </c>
      <c r="V12" s="2"/>
      <c r="W12" s="2"/>
      <c r="X12" s="36"/>
    </row>
    <row r="13" spans="1:47" x14ac:dyDescent="0.25">
      <c r="A13" s="8" t="s">
        <v>27</v>
      </c>
      <c r="B13" s="8" t="s">
        <v>28</v>
      </c>
      <c r="C13" s="41">
        <v>0</v>
      </c>
      <c r="D13" s="41">
        <v>0</v>
      </c>
      <c r="E13" s="41">
        <v>0</v>
      </c>
      <c r="F13" s="42">
        <f t="shared" si="0"/>
        <v>0</v>
      </c>
      <c r="G13" s="42">
        <v>0</v>
      </c>
      <c r="H13" s="42">
        <v>0</v>
      </c>
      <c r="I13" s="42">
        <v>0</v>
      </c>
      <c r="J13" s="42">
        <v>0</v>
      </c>
      <c r="K13" s="42">
        <v>0</v>
      </c>
      <c r="L13" s="42">
        <v>0</v>
      </c>
      <c r="M13" s="42">
        <v>0</v>
      </c>
      <c r="N13" s="42">
        <v>0</v>
      </c>
      <c r="O13" s="42">
        <v>0</v>
      </c>
      <c r="P13" s="42">
        <v>0</v>
      </c>
      <c r="Q13" s="42">
        <v>0</v>
      </c>
      <c r="R13" s="42">
        <v>0</v>
      </c>
      <c r="S13" s="42">
        <v>0</v>
      </c>
      <c r="T13" s="42">
        <v>0</v>
      </c>
      <c r="U13" s="38" t="str">
        <f>IF('page 1'!$A$2="Template English","POCP = Formation potential of tropospheric ozone photochemical oxidants","POCP = Photochemische oxidantvorming")</f>
        <v>POCP = Formation potential of tropospheric ozone photochemical oxidants</v>
      </c>
      <c r="V13" s="2"/>
      <c r="W13" s="2"/>
      <c r="X13" s="36"/>
    </row>
    <row r="14" spans="1:47" ht="15.6" x14ac:dyDescent="0.25">
      <c r="A14" s="8" t="s">
        <v>29</v>
      </c>
      <c r="B14" s="8" t="s">
        <v>58</v>
      </c>
      <c r="C14" s="41">
        <v>0</v>
      </c>
      <c r="D14" s="41">
        <v>0</v>
      </c>
      <c r="E14" s="41">
        <v>0</v>
      </c>
      <c r="F14" s="42">
        <f t="shared" si="0"/>
        <v>0</v>
      </c>
      <c r="G14" s="42">
        <v>0</v>
      </c>
      <c r="H14" s="42">
        <v>0</v>
      </c>
      <c r="I14" s="42">
        <v>0</v>
      </c>
      <c r="J14" s="42">
        <v>0</v>
      </c>
      <c r="K14" s="42">
        <v>0</v>
      </c>
      <c r="L14" s="42">
        <v>0</v>
      </c>
      <c r="M14" s="42">
        <v>0</v>
      </c>
      <c r="N14" s="42">
        <v>0</v>
      </c>
      <c r="O14" s="42">
        <v>0</v>
      </c>
      <c r="P14" s="42">
        <v>0</v>
      </c>
      <c r="Q14" s="42">
        <v>0</v>
      </c>
      <c r="R14" s="42">
        <v>0</v>
      </c>
      <c r="S14" s="42">
        <v>0</v>
      </c>
      <c r="T14" s="42">
        <v>0</v>
      </c>
      <c r="U14" s="38" t="str">
        <f>IF('page 1'!$A$2="Template English","AP = Acidification Potential of land and water","AP = Verzuring")</f>
        <v>AP = Acidification Potential of land and water</v>
      </c>
      <c r="V14" s="2"/>
      <c r="W14" s="2"/>
      <c r="X14" s="36"/>
    </row>
    <row r="15" spans="1:47" ht="16.8" x14ac:dyDescent="0.25">
      <c r="A15" s="8" t="s">
        <v>30</v>
      </c>
      <c r="B15" s="8" t="s">
        <v>59</v>
      </c>
      <c r="C15" s="41">
        <v>0</v>
      </c>
      <c r="D15" s="41">
        <v>0</v>
      </c>
      <c r="E15" s="41">
        <v>0</v>
      </c>
      <c r="F15" s="42">
        <f t="shared" si="0"/>
        <v>0</v>
      </c>
      <c r="G15" s="42">
        <v>0</v>
      </c>
      <c r="H15" s="42">
        <v>0</v>
      </c>
      <c r="I15" s="42">
        <v>0</v>
      </c>
      <c r="J15" s="42">
        <v>0</v>
      </c>
      <c r="K15" s="42">
        <v>0</v>
      </c>
      <c r="L15" s="42">
        <v>0</v>
      </c>
      <c r="M15" s="42">
        <v>0</v>
      </c>
      <c r="N15" s="42">
        <v>0</v>
      </c>
      <c r="O15" s="42">
        <v>0</v>
      </c>
      <c r="P15" s="42">
        <v>0</v>
      </c>
      <c r="Q15" s="42">
        <v>0</v>
      </c>
      <c r="R15" s="42">
        <v>0</v>
      </c>
      <c r="S15" s="42">
        <v>0</v>
      </c>
      <c r="T15" s="42">
        <v>0</v>
      </c>
      <c r="U15" s="38" t="str">
        <f>IF('page 1'!$A$2="Template English","EP = Eutrophication Potential","EP = Vermesting")</f>
        <v>EP = Eutrophication Potential</v>
      </c>
      <c r="V15" s="2"/>
      <c r="W15" s="2"/>
      <c r="X15" s="36"/>
    </row>
    <row r="16" spans="1:47" x14ac:dyDescent="0.25">
      <c r="A16" s="14" t="str">
        <f>IF('page 1'!$A$2="Template English","Toxicity indicators (Dutch market)","Indicatoren toxiciteiten (Nederlandse markt)")</f>
        <v>Toxicity indicators (Dutch market)</v>
      </c>
      <c r="B16" s="5"/>
      <c r="C16" s="9"/>
      <c r="D16" s="10"/>
      <c r="E16" s="10"/>
      <c r="F16" s="10"/>
      <c r="G16" s="10"/>
      <c r="H16" s="10"/>
      <c r="I16" s="11"/>
      <c r="J16" s="11"/>
      <c r="K16" s="11"/>
      <c r="L16" s="11"/>
      <c r="M16" s="11"/>
      <c r="N16" s="11"/>
      <c r="O16" s="11"/>
      <c r="P16" s="11"/>
      <c r="Q16" s="11"/>
      <c r="R16" s="11"/>
      <c r="S16" s="11"/>
      <c r="T16" s="11"/>
      <c r="X16" s="37"/>
    </row>
    <row r="17" spans="1:24" x14ac:dyDescent="0.25">
      <c r="A17" s="8" t="s">
        <v>31</v>
      </c>
      <c r="B17" s="8" t="s">
        <v>32</v>
      </c>
      <c r="C17" s="42">
        <v>0</v>
      </c>
      <c r="D17" s="42">
        <v>0</v>
      </c>
      <c r="E17" s="42">
        <v>0</v>
      </c>
      <c r="F17" s="42">
        <f t="shared" si="0"/>
        <v>0</v>
      </c>
      <c r="G17" s="42">
        <v>0</v>
      </c>
      <c r="H17" s="42">
        <v>0</v>
      </c>
      <c r="I17" s="42">
        <v>0</v>
      </c>
      <c r="J17" s="42">
        <v>0</v>
      </c>
      <c r="K17" s="42">
        <v>0</v>
      </c>
      <c r="L17" s="42">
        <v>0</v>
      </c>
      <c r="M17" s="42">
        <v>0</v>
      </c>
      <c r="N17" s="42">
        <v>0</v>
      </c>
      <c r="O17" s="42">
        <v>0</v>
      </c>
      <c r="P17" s="42">
        <v>0</v>
      </c>
      <c r="Q17" s="42">
        <v>0</v>
      </c>
      <c r="R17" s="42">
        <v>0</v>
      </c>
      <c r="S17" s="42">
        <v>0</v>
      </c>
      <c r="T17" s="42">
        <v>0</v>
      </c>
      <c r="U17" s="38" t="str">
        <f>IF('page 1'!$A$2="Template English","HTP = Human Toxicity Potential","HTP = humaan-toxicologische effecten")</f>
        <v>HTP = Human Toxicity Potential</v>
      </c>
      <c r="X17" s="37"/>
    </row>
    <row r="18" spans="1:24" x14ac:dyDescent="0.25">
      <c r="A18" s="8" t="s">
        <v>33</v>
      </c>
      <c r="B18" s="8" t="s">
        <v>32</v>
      </c>
      <c r="C18" s="42">
        <v>0</v>
      </c>
      <c r="D18" s="42">
        <v>0</v>
      </c>
      <c r="E18" s="42">
        <v>0</v>
      </c>
      <c r="F18" s="42">
        <f t="shared" si="0"/>
        <v>0</v>
      </c>
      <c r="G18" s="42">
        <v>0</v>
      </c>
      <c r="H18" s="42">
        <v>0</v>
      </c>
      <c r="I18" s="42">
        <v>0</v>
      </c>
      <c r="J18" s="42">
        <v>0</v>
      </c>
      <c r="K18" s="42">
        <v>0</v>
      </c>
      <c r="L18" s="42">
        <v>0</v>
      </c>
      <c r="M18" s="42">
        <v>0</v>
      </c>
      <c r="N18" s="42">
        <v>0</v>
      </c>
      <c r="O18" s="42">
        <v>0</v>
      </c>
      <c r="P18" s="42">
        <v>0</v>
      </c>
      <c r="Q18" s="42">
        <v>0</v>
      </c>
      <c r="R18" s="42">
        <v>0</v>
      </c>
      <c r="S18" s="42">
        <v>0</v>
      </c>
      <c r="T18" s="42">
        <v>0</v>
      </c>
      <c r="U18" s="38" t="str">
        <f>IF('page 1'!$A$2="Template English","FAETP = Fresh water aquatic ecotoxicity potential","FAETP = Ecotoxicologische effecten, aquatisch (zoetwater)")</f>
        <v>FAETP = Fresh water aquatic ecotoxicity potential</v>
      </c>
      <c r="X18" s="37"/>
    </row>
    <row r="19" spans="1:24" x14ac:dyDescent="0.25">
      <c r="A19" s="8" t="s">
        <v>34</v>
      </c>
      <c r="B19" s="8" t="s">
        <v>32</v>
      </c>
      <c r="C19" s="42">
        <v>0</v>
      </c>
      <c r="D19" s="42">
        <v>0</v>
      </c>
      <c r="E19" s="42">
        <v>0</v>
      </c>
      <c r="F19" s="42">
        <f t="shared" si="0"/>
        <v>0</v>
      </c>
      <c r="G19" s="42">
        <v>0</v>
      </c>
      <c r="H19" s="42">
        <v>0</v>
      </c>
      <c r="I19" s="42">
        <v>0</v>
      </c>
      <c r="J19" s="42">
        <v>0</v>
      </c>
      <c r="K19" s="42">
        <v>0</v>
      </c>
      <c r="L19" s="42">
        <v>0</v>
      </c>
      <c r="M19" s="42">
        <v>0</v>
      </c>
      <c r="N19" s="42">
        <v>0</v>
      </c>
      <c r="O19" s="42">
        <v>0</v>
      </c>
      <c r="P19" s="42">
        <v>0</v>
      </c>
      <c r="Q19" s="42">
        <v>0</v>
      </c>
      <c r="R19" s="42">
        <v>0</v>
      </c>
      <c r="S19" s="42">
        <v>0</v>
      </c>
      <c r="T19" s="42">
        <v>0</v>
      </c>
      <c r="U19" s="38" t="str">
        <f>IF('page 1'!$A$2="Template English","MAETP = Marine aquatic ecotoxicity potential","MAETP = Ecotoxicologische effecten, aquatisch (zeewater)")</f>
        <v>MAETP = Marine aquatic ecotoxicity potential</v>
      </c>
      <c r="X19" s="37"/>
    </row>
    <row r="20" spans="1:24" x14ac:dyDescent="0.25">
      <c r="A20" s="8" t="s">
        <v>35</v>
      </c>
      <c r="B20" s="8" t="s">
        <v>32</v>
      </c>
      <c r="C20" s="42">
        <v>0</v>
      </c>
      <c r="D20" s="42">
        <v>0</v>
      </c>
      <c r="E20" s="42">
        <v>0</v>
      </c>
      <c r="F20" s="42">
        <f t="shared" si="0"/>
        <v>0</v>
      </c>
      <c r="G20" s="42">
        <v>0</v>
      </c>
      <c r="H20" s="42">
        <v>0</v>
      </c>
      <c r="I20" s="42">
        <v>0</v>
      </c>
      <c r="J20" s="42">
        <v>0</v>
      </c>
      <c r="K20" s="42">
        <v>0</v>
      </c>
      <c r="L20" s="42">
        <v>0</v>
      </c>
      <c r="M20" s="42">
        <v>0</v>
      </c>
      <c r="N20" s="42">
        <v>0</v>
      </c>
      <c r="O20" s="42">
        <v>0</v>
      </c>
      <c r="P20" s="42">
        <v>0</v>
      </c>
      <c r="Q20" s="42">
        <v>0</v>
      </c>
      <c r="R20" s="42">
        <v>0</v>
      </c>
      <c r="S20" s="42">
        <v>0</v>
      </c>
      <c r="T20" s="42">
        <v>0</v>
      </c>
      <c r="U20" s="38" t="str">
        <f>IF('page 1'!$A$2="Template English","TETP = Terrestrial ecotoxicity potential","TETP = Ecotoxicologische effecten, terrestrisch")</f>
        <v>TETP = Terrestrial ecotoxicity potential</v>
      </c>
      <c r="X20" s="37"/>
    </row>
    <row r="21" spans="1:24" s="2" customFormat="1" x14ac:dyDescent="0.25">
      <c r="A21" s="32" t="str">
        <f>IF('page 1'!$A$2="Template English","ECI","MKI")</f>
        <v>ECI</v>
      </c>
      <c r="B21" s="12" t="s">
        <v>62</v>
      </c>
      <c r="C21" s="42">
        <v>0</v>
      </c>
      <c r="D21" s="42">
        <v>0</v>
      </c>
      <c r="E21" s="42">
        <v>0</v>
      </c>
      <c r="F21" s="42">
        <f t="shared" si="0"/>
        <v>0</v>
      </c>
      <c r="G21" s="42">
        <v>0</v>
      </c>
      <c r="H21" s="42">
        <v>0</v>
      </c>
      <c r="I21" s="42">
        <v>0</v>
      </c>
      <c r="J21" s="42">
        <v>0</v>
      </c>
      <c r="K21" s="42">
        <v>0</v>
      </c>
      <c r="L21" s="42">
        <v>0</v>
      </c>
      <c r="M21" s="42">
        <v>0</v>
      </c>
      <c r="N21" s="42">
        <v>0</v>
      </c>
      <c r="O21" s="42">
        <v>0</v>
      </c>
      <c r="P21" s="42">
        <v>0</v>
      </c>
      <c r="Q21" s="42">
        <v>0</v>
      </c>
      <c r="R21" s="42">
        <v>0</v>
      </c>
      <c r="S21" s="42">
        <v>0</v>
      </c>
      <c r="T21" s="42">
        <v>0</v>
      </c>
      <c r="U21" s="38" t="str">
        <f>IF('page 1'!$A$2="Template English","ECI = Environmental Cost Indicator","MKI = Milieu Kosten Indicator")</f>
        <v>ECI = Environmental Cost Indicator</v>
      </c>
      <c r="X21" s="37"/>
    </row>
    <row r="22" spans="1:24" s="2" customFormat="1" x14ac:dyDescent="0.25">
      <c r="A22" s="33"/>
      <c r="B22" s="12"/>
      <c r="C22" s="34"/>
      <c r="D22" s="34"/>
      <c r="E22" s="34"/>
      <c r="F22" s="34"/>
      <c r="G22" s="34"/>
      <c r="H22" s="34"/>
      <c r="I22" s="34"/>
      <c r="J22" s="34"/>
      <c r="K22" s="34"/>
      <c r="L22" s="34"/>
      <c r="M22" s="34"/>
      <c r="N22" s="34"/>
      <c r="O22" s="34"/>
      <c r="P22" s="34"/>
      <c r="Q22" s="34"/>
      <c r="R22" s="34"/>
      <c r="S22" s="34"/>
      <c r="T22" s="34"/>
      <c r="X22" s="36"/>
    </row>
    <row r="23" spans="1:24" x14ac:dyDescent="0.25">
      <c r="A23" s="5"/>
      <c r="B23" s="5"/>
      <c r="C23" s="3" t="str">
        <f>IF('page 1'!$A$2="Template English","OUTPUT FLOWS AND WASTE CATEGORIES per functional or declared unit","OUTPUT STROMEN EN AFVALCATEGORIËN per functionele eenheid of producteenheid")</f>
        <v>OUTPUT FLOWS AND WASTE CATEGORIES per functional or declared unit</v>
      </c>
      <c r="D23" s="5"/>
      <c r="E23" s="5"/>
      <c r="F23" s="5"/>
      <c r="G23" s="5"/>
      <c r="H23" s="5"/>
      <c r="I23" s="5"/>
      <c r="J23" s="5"/>
      <c r="K23" s="5"/>
      <c r="L23" s="5"/>
      <c r="M23" s="5"/>
      <c r="N23" s="5"/>
      <c r="O23" s="5"/>
      <c r="P23" s="5"/>
      <c r="Q23" s="5"/>
      <c r="R23" s="5"/>
      <c r="S23" s="5"/>
      <c r="T23" s="5"/>
      <c r="X23" s="37"/>
    </row>
    <row r="24" spans="1:24" x14ac:dyDescent="0.25">
      <c r="A24" s="6"/>
      <c r="B24" s="3" t="str">
        <f>IF('page 1'!$A$2="Template English","UNIT","EENHEID")</f>
        <v>UNIT</v>
      </c>
      <c r="C24" s="5" t="s">
        <v>3</v>
      </c>
      <c r="D24" s="5" t="s">
        <v>4</v>
      </c>
      <c r="E24" s="5" t="s">
        <v>5</v>
      </c>
      <c r="F24" s="7" t="s">
        <v>63</v>
      </c>
      <c r="G24" s="5" t="s">
        <v>6</v>
      </c>
      <c r="H24" s="5" t="s">
        <v>7</v>
      </c>
      <c r="I24" s="5" t="s">
        <v>8</v>
      </c>
      <c r="J24" s="5" t="s">
        <v>9</v>
      </c>
      <c r="K24" s="5" t="s">
        <v>10</v>
      </c>
      <c r="L24" s="5" t="s">
        <v>11</v>
      </c>
      <c r="M24" s="5" t="s">
        <v>12</v>
      </c>
      <c r="N24" s="5" t="s">
        <v>13</v>
      </c>
      <c r="O24" s="5" t="s">
        <v>14</v>
      </c>
      <c r="P24" s="5" t="s">
        <v>15</v>
      </c>
      <c r="Q24" s="5" t="s">
        <v>16</v>
      </c>
      <c r="R24" s="5" t="s">
        <v>17</v>
      </c>
      <c r="S24" s="5" t="s">
        <v>18</v>
      </c>
      <c r="T24" s="5" t="s">
        <v>19</v>
      </c>
      <c r="U24" s="38" t="str">
        <f>IF('page 1'!$A$2="Template English","INA = Indicator Not Assessed","INA = Indicator niet berekend")</f>
        <v>INA = Indicator Not Assessed</v>
      </c>
      <c r="V24" s="2"/>
      <c r="W24" s="2"/>
      <c r="X24" s="36"/>
    </row>
    <row r="25" spans="1:24" x14ac:dyDescent="0.25">
      <c r="A25" s="8" t="s">
        <v>36</v>
      </c>
      <c r="B25" s="8" t="s">
        <v>2</v>
      </c>
      <c r="C25" s="41">
        <v>0</v>
      </c>
      <c r="D25" s="41">
        <v>0</v>
      </c>
      <c r="E25" s="41">
        <v>0</v>
      </c>
      <c r="F25" s="42">
        <f t="shared" ref="F25:F32" si="1">SUM(C25:E25)</f>
        <v>0</v>
      </c>
      <c r="G25" s="41">
        <v>0</v>
      </c>
      <c r="H25" s="41">
        <v>0</v>
      </c>
      <c r="I25" s="41">
        <v>0</v>
      </c>
      <c r="J25" s="41">
        <v>0</v>
      </c>
      <c r="K25" s="41">
        <v>0</v>
      </c>
      <c r="L25" s="41">
        <v>0</v>
      </c>
      <c r="M25" s="41">
        <v>0</v>
      </c>
      <c r="N25" s="41">
        <v>0</v>
      </c>
      <c r="O25" s="41">
        <v>0</v>
      </c>
      <c r="P25" s="41">
        <v>0</v>
      </c>
      <c r="Q25" s="41">
        <v>0</v>
      </c>
      <c r="R25" s="41">
        <v>0</v>
      </c>
      <c r="S25" s="41">
        <v>0</v>
      </c>
      <c r="T25" s="41">
        <v>0</v>
      </c>
      <c r="U25" s="38" t="str">
        <f>IF('page 1'!$A$2="Template English","HWD = Hazardous Waste Disposed","HWD = Gevaarlijk afval")</f>
        <v>HWD = Hazardous Waste Disposed</v>
      </c>
      <c r="V25" s="2"/>
      <c r="W25" s="2"/>
      <c r="X25" s="39"/>
    </row>
    <row r="26" spans="1:24" x14ac:dyDescent="0.25">
      <c r="A26" s="8" t="s">
        <v>37</v>
      </c>
      <c r="B26" s="8" t="s">
        <v>2</v>
      </c>
      <c r="C26" s="41">
        <v>0</v>
      </c>
      <c r="D26" s="41">
        <v>0</v>
      </c>
      <c r="E26" s="41">
        <v>0</v>
      </c>
      <c r="F26" s="42">
        <f t="shared" si="1"/>
        <v>0</v>
      </c>
      <c r="G26" s="41">
        <v>0</v>
      </c>
      <c r="H26" s="41">
        <v>0</v>
      </c>
      <c r="I26" s="41">
        <v>0</v>
      </c>
      <c r="J26" s="41">
        <v>0</v>
      </c>
      <c r="K26" s="41">
        <v>0</v>
      </c>
      <c r="L26" s="41">
        <v>0</v>
      </c>
      <c r="M26" s="41">
        <v>0</v>
      </c>
      <c r="N26" s="41">
        <v>0</v>
      </c>
      <c r="O26" s="41">
        <v>0</v>
      </c>
      <c r="P26" s="41">
        <v>0</v>
      </c>
      <c r="Q26" s="41">
        <v>0</v>
      </c>
      <c r="R26" s="41">
        <v>0</v>
      </c>
      <c r="S26" s="41">
        <v>0</v>
      </c>
      <c r="T26" s="41">
        <v>0</v>
      </c>
      <c r="U26" s="38" t="str">
        <f>IF('page 1'!$A$2="Template English","NHWD = Non Hazardous Waste Disposed","NHWD = Niet gevaarlijk afval")</f>
        <v>NHWD = Non Hazardous Waste Disposed</v>
      </c>
      <c r="V26" s="2"/>
      <c r="W26" s="2"/>
      <c r="X26" s="36"/>
    </row>
    <row r="27" spans="1:24" x14ac:dyDescent="0.25">
      <c r="A27" s="8" t="s">
        <v>38</v>
      </c>
      <c r="B27" s="8" t="s">
        <v>2</v>
      </c>
      <c r="C27" s="41">
        <v>0</v>
      </c>
      <c r="D27" s="41">
        <v>0</v>
      </c>
      <c r="E27" s="41">
        <v>0</v>
      </c>
      <c r="F27" s="42">
        <f t="shared" si="1"/>
        <v>0</v>
      </c>
      <c r="G27" s="41">
        <v>0</v>
      </c>
      <c r="H27" s="41">
        <v>0</v>
      </c>
      <c r="I27" s="41">
        <v>0</v>
      </c>
      <c r="J27" s="41">
        <v>0</v>
      </c>
      <c r="K27" s="41">
        <v>0</v>
      </c>
      <c r="L27" s="41">
        <v>0</v>
      </c>
      <c r="M27" s="41">
        <v>0</v>
      </c>
      <c r="N27" s="41">
        <v>0</v>
      </c>
      <c r="O27" s="41">
        <v>0</v>
      </c>
      <c r="P27" s="41">
        <v>0</v>
      </c>
      <c r="Q27" s="41">
        <v>0</v>
      </c>
      <c r="R27" s="41">
        <v>0</v>
      </c>
      <c r="S27" s="41">
        <v>0</v>
      </c>
      <c r="T27" s="41">
        <v>0</v>
      </c>
      <c r="U27" s="38" t="str">
        <f>IF('page 1'!$A$2="Template English","RWD = Radioactive Waste Disposed","RWD = Radioactief afval")</f>
        <v>RWD = Radioactive Waste Disposed</v>
      </c>
      <c r="V27" s="2"/>
      <c r="W27" s="2"/>
      <c r="X27" s="36"/>
    </row>
    <row r="28" spans="1:24" x14ac:dyDescent="0.25">
      <c r="A28" s="8" t="s">
        <v>39</v>
      </c>
      <c r="B28" s="8" t="s">
        <v>2</v>
      </c>
      <c r="C28" s="41">
        <v>0</v>
      </c>
      <c r="D28" s="41">
        <v>0</v>
      </c>
      <c r="E28" s="41">
        <v>0</v>
      </c>
      <c r="F28" s="42">
        <f t="shared" si="1"/>
        <v>0</v>
      </c>
      <c r="G28" s="41">
        <v>0</v>
      </c>
      <c r="H28" s="41">
        <v>0</v>
      </c>
      <c r="I28" s="41">
        <v>0</v>
      </c>
      <c r="J28" s="41">
        <v>0</v>
      </c>
      <c r="K28" s="41">
        <v>0</v>
      </c>
      <c r="L28" s="41">
        <v>0</v>
      </c>
      <c r="M28" s="41">
        <v>0</v>
      </c>
      <c r="N28" s="41">
        <v>0</v>
      </c>
      <c r="O28" s="41">
        <v>0</v>
      </c>
      <c r="P28" s="41">
        <v>0</v>
      </c>
      <c r="Q28" s="41">
        <v>0</v>
      </c>
      <c r="R28" s="41">
        <v>0</v>
      </c>
      <c r="S28" s="41">
        <v>0</v>
      </c>
      <c r="T28" s="41">
        <v>0</v>
      </c>
      <c r="U28" s="38" t="str">
        <f>IF('page 1'!$A$2="Template English","CRU = Components for reuse","CRU = Componenten voor hergebruik")</f>
        <v>CRU = Components for reuse</v>
      </c>
      <c r="V28" s="2"/>
      <c r="W28" s="2"/>
      <c r="X28" s="36"/>
    </row>
    <row r="29" spans="1:24" x14ac:dyDescent="0.25">
      <c r="A29" s="8" t="s">
        <v>40</v>
      </c>
      <c r="B29" s="8" t="s">
        <v>2</v>
      </c>
      <c r="C29" s="41">
        <v>0</v>
      </c>
      <c r="D29" s="41">
        <v>0</v>
      </c>
      <c r="E29" s="41">
        <v>0</v>
      </c>
      <c r="F29" s="42">
        <f t="shared" si="1"/>
        <v>0</v>
      </c>
      <c r="G29" s="41">
        <v>0</v>
      </c>
      <c r="H29" s="41">
        <v>0</v>
      </c>
      <c r="I29" s="41">
        <v>0</v>
      </c>
      <c r="J29" s="41">
        <v>0</v>
      </c>
      <c r="K29" s="41">
        <v>0</v>
      </c>
      <c r="L29" s="41">
        <v>0</v>
      </c>
      <c r="M29" s="41">
        <v>0</v>
      </c>
      <c r="N29" s="41">
        <v>0</v>
      </c>
      <c r="O29" s="41">
        <v>0</v>
      </c>
      <c r="P29" s="41">
        <v>0</v>
      </c>
      <c r="Q29" s="41">
        <v>0</v>
      </c>
      <c r="R29" s="41">
        <v>0</v>
      </c>
      <c r="S29" s="41">
        <v>0</v>
      </c>
      <c r="T29" s="41">
        <v>0</v>
      </c>
      <c r="U29" s="38" t="str">
        <f>IF('page 1'!$A$2="Template English","MFR = Materials for recycling","MFR = Materiaal voor recycling")</f>
        <v>MFR = Materials for recycling</v>
      </c>
      <c r="V29" s="2"/>
      <c r="W29" s="2"/>
      <c r="X29" s="36"/>
    </row>
    <row r="30" spans="1:24" x14ac:dyDescent="0.25">
      <c r="A30" s="8" t="s">
        <v>41</v>
      </c>
      <c r="B30" s="8" t="s">
        <v>2</v>
      </c>
      <c r="C30" s="41">
        <v>0</v>
      </c>
      <c r="D30" s="41">
        <v>0</v>
      </c>
      <c r="E30" s="41">
        <v>0</v>
      </c>
      <c r="F30" s="42">
        <f t="shared" si="1"/>
        <v>0</v>
      </c>
      <c r="G30" s="41">
        <v>0</v>
      </c>
      <c r="H30" s="41">
        <v>0</v>
      </c>
      <c r="I30" s="41">
        <v>0</v>
      </c>
      <c r="J30" s="41">
        <v>0</v>
      </c>
      <c r="K30" s="41">
        <v>0</v>
      </c>
      <c r="L30" s="41">
        <v>0</v>
      </c>
      <c r="M30" s="41">
        <v>0</v>
      </c>
      <c r="N30" s="41">
        <v>0</v>
      </c>
      <c r="O30" s="41">
        <v>0</v>
      </c>
      <c r="P30" s="41">
        <v>0</v>
      </c>
      <c r="Q30" s="41">
        <v>0</v>
      </c>
      <c r="R30" s="41">
        <v>0</v>
      </c>
      <c r="S30" s="41">
        <v>0</v>
      </c>
      <c r="T30" s="41">
        <v>0</v>
      </c>
      <c r="U30" s="38" t="str">
        <f>IF('page 1'!$A$2="Template English","MER = Materials for energy recovery","MER = Materiaal voor energie terugwinning")</f>
        <v>MER = Materials for energy recovery</v>
      </c>
      <c r="V30" s="2"/>
      <c r="W30" s="2"/>
      <c r="X30" s="36"/>
    </row>
    <row r="31" spans="1:24" x14ac:dyDescent="0.25">
      <c r="A31" s="8" t="s">
        <v>43</v>
      </c>
      <c r="B31" s="8" t="s">
        <v>44</v>
      </c>
      <c r="C31" s="41">
        <v>0</v>
      </c>
      <c r="D31" s="41">
        <v>0</v>
      </c>
      <c r="E31" s="41">
        <v>0</v>
      </c>
      <c r="F31" s="42">
        <f t="shared" si="1"/>
        <v>0</v>
      </c>
      <c r="G31" s="41">
        <v>0</v>
      </c>
      <c r="H31" s="41">
        <v>0</v>
      </c>
      <c r="I31" s="41">
        <v>0</v>
      </c>
      <c r="J31" s="41">
        <v>0</v>
      </c>
      <c r="K31" s="41">
        <v>0</v>
      </c>
      <c r="L31" s="41">
        <v>0</v>
      </c>
      <c r="M31" s="41">
        <v>0</v>
      </c>
      <c r="N31" s="41">
        <v>0</v>
      </c>
      <c r="O31" s="41">
        <v>0</v>
      </c>
      <c r="P31" s="41">
        <v>0</v>
      </c>
      <c r="Q31" s="41">
        <v>0</v>
      </c>
      <c r="R31" s="41">
        <v>0</v>
      </c>
      <c r="S31" s="41">
        <v>0</v>
      </c>
      <c r="T31" s="41">
        <v>0</v>
      </c>
      <c r="U31" s="38" t="str">
        <f>IF('page 1'!$A$2="Template English","EEE = Exported Electrical Energy","EEE = export van elektrische energie")</f>
        <v>EEE = Exported Electrical Energy</v>
      </c>
      <c r="V31" s="2"/>
      <c r="W31" s="2"/>
      <c r="X31" s="36"/>
    </row>
    <row r="32" spans="1:24" x14ac:dyDescent="0.25">
      <c r="A32" s="12" t="s">
        <v>42</v>
      </c>
      <c r="B32" s="12" t="s">
        <v>44</v>
      </c>
      <c r="C32" s="41">
        <v>0</v>
      </c>
      <c r="D32" s="41">
        <v>0</v>
      </c>
      <c r="E32" s="41">
        <v>0</v>
      </c>
      <c r="F32" s="42">
        <f t="shared" si="1"/>
        <v>0</v>
      </c>
      <c r="G32" s="41">
        <v>0</v>
      </c>
      <c r="H32" s="41">
        <v>0</v>
      </c>
      <c r="I32" s="41">
        <v>0</v>
      </c>
      <c r="J32" s="41">
        <v>0</v>
      </c>
      <c r="K32" s="41">
        <v>0</v>
      </c>
      <c r="L32" s="41">
        <v>0</v>
      </c>
      <c r="M32" s="41">
        <v>0</v>
      </c>
      <c r="N32" s="41">
        <v>0</v>
      </c>
      <c r="O32" s="41">
        <v>0</v>
      </c>
      <c r="P32" s="41">
        <v>0</v>
      </c>
      <c r="Q32" s="41">
        <v>0</v>
      </c>
      <c r="R32" s="41">
        <v>0</v>
      </c>
      <c r="S32" s="41">
        <v>0</v>
      </c>
      <c r="T32" s="41">
        <v>0</v>
      </c>
      <c r="U32" s="38" t="str">
        <f>IF('page 1'!$A$2="Template English","ETE = Exported Thermal Energy","ETE = export van thermische energie")</f>
        <v>ETE = Exported Thermal Energy</v>
      </c>
      <c r="X32" s="37"/>
    </row>
    <row r="33" spans="1:47" x14ac:dyDescent="0.25">
      <c r="X33" s="37"/>
    </row>
    <row r="34" spans="1:47" x14ac:dyDescent="0.25">
      <c r="A34" s="5"/>
      <c r="B34" s="5"/>
      <c r="C34" s="3" t="str">
        <f>IF('page 1'!$A$2="Template English","RESOURCE USE per functional or declared unit","GRONDSTOFFENGEBRUIK per functionele eenheid of producteenheid")</f>
        <v>RESOURCE USE per functional or declared unit</v>
      </c>
      <c r="D34" s="5"/>
      <c r="E34" s="5"/>
      <c r="F34" s="5"/>
      <c r="G34" s="5"/>
      <c r="H34" s="5"/>
      <c r="I34" s="5"/>
      <c r="J34" s="5"/>
      <c r="K34" s="5"/>
      <c r="L34" s="5"/>
      <c r="M34" s="5"/>
      <c r="N34" s="5"/>
      <c r="O34" s="5"/>
      <c r="P34" s="5"/>
      <c r="Q34" s="5"/>
      <c r="R34" s="5"/>
      <c r="S34" s="5"/>
      <c r="T34" s="5"/>
      <c r="X34" s="37"/>
    </row>
    <row r="35" spans="1:47" x14ac:dyDescent="0.25">
      <c r="A35" s="6"/>
      <c r="B35" s="3" t="str">
        <f>IF('page 1'!$A$2="Template English","UNIT","EENHEID")</f>
        <v>UNIT</v>
      </c>
      <c r="C35" s="5" t="s">
        <v>3</v>
      </c>
      <c r="D35" s="5" t="s">
        <v>4</v>
      </c>
      <c r="E35" s="5" t="s">
        <v>5</v>
      </c>
      <c r="F35" s="7" t="s">
        <v>63</v>
      </c>
      <c r="G35" s="5" t="s">
        <v>6</v>
      </c>
      <c r="H35" s="5" t="s">
        <v>7</v>
      </c>
      <c r="I35" s="5" t="s">
        <v>8</v>
      </c>
      <c r="J35" s="5" t="s">
        <v>9</v>
      </c>
      <c r="K35" s="5" t="s">
        <v>10</v>
      </c>
      <c r="L35" s="5" t="s">
        <v>11</v>
      </c>
      <c r="M35" s="5" t="s">
        <v>12</v>
      </c>
      <c r="N35" s="5" t="s">
        <v>13</v>
      </c>
      <c r="O35" s="5" t="s">
        <v>14</v>
      </c>
      <c r="P35" s="5" t="s">
        <v>15</v>
      </c>
      <c r="Q35" s="5" t="s">
        <v>16</v>
      </c>
      <c r="R35" s="5" t="s">
        <v>17</v>
      </c>
      <c r="S35" s="5" t="s">
        <v>18</v>
      </c>
      <c r="T35" s="5" t="s">
        <v>19</v>
      </c>
      <c r="U35" s="38" t="str">
        <f>IF('page 1'!$A$2="Template English","INA = Indicator Not Assessed","INA = Indicator niet berekend")</f>
        <v>INA = Indicator Not Assessed</v>
      </c>
      <c r="V35" s="2"/>
      <c r="W35" s="2"/>
      <c r="X35" s="36"/>
    </row>
    <row r="36" spans="1:47" x14ac:dyDescent="0.25">
      <c r="A36" s="8" t="s">
        <v>45</v>
      </c>
      <c r="B36" s="8" t="s">
        <v>44</v>
      </c>
      <c r="C36" s="41">
        <v>0</v>
      </c>
      <c r="D36" s="41">
        <v>0</v>
      </c>
      <c r="E36" s="41">
        <v>0</v>
      </c>
      <c r="F36" s="42">
        <f t="shared" ref="F36:F45" si="2">SUM(C36:E36)</f>
        <v>0</v>
      </c>
      <c r="G36" s="43">
        <v>0</v>
      </c>
      <c r="H36" s="43">
        <v>0</v>
      </c>
      <c r="I36" s="43">
        <v>0</v>
      </c>
      <c r="J36" s="43">
        <v>0</v>
      </c>
      <c r="K36" s="43">
        <v>0</v>
      </c>
      <c r="L36" s="43">
        <v>0</v>
      </c>
      <c r="M36" s="43">
        <v>0</v>
      </c>
      <c r="N36" s="43">
        <v>0</v>
      </c>
      <c r="O36" s="43">
        <v>0</v>
      </c>
      <c r="P36" s="43">
        <v>0</v>
      </c>
      <c r="Q36" s="43">
        <v>0</v>
      </c>
      <c r="R36" s="43">
        <v>0</v>
      </c>
      <c r="S36" s="43">
        <v>0</v>
      </c>
      <c r="T36" s="43">
        <v>0</v>
      </c>
      <c r="U36" s="38" t="str">
        <f>IF('page 1'!$A$2="Template English","PERE = Use of renewable energy excluding renewable primary energy resources","PERE = Gebruik van hernieuwbare primaire energie exclusief hernieuwbare primaire energie gebruikt als materialen")</f>
        <v>PERE = Use of renewable energy excluding renewable primary energy resources</v>
      </c>
      <c r="V36" s="2"/>
      <c r="W36" s="2"/>
      <c r="X36" s="39"/>
    </row>
    <row r="37" spans="1:47" x14ac:dyDescent="0.25">
      <c r="A37" s="8" t="s">
        <v>46</v>
      </c>
      <c r="B37" s="8" t="s">
        <v>44</v>
      </c>
      <c r="C37" s="41">
        <v>0</v>
      </c>
      <c r="D37" s="41">
        <v>0</v>
      </c>
      <c r="E37" s="41">
        <v>0</v>
      </c>
      <c r="F37" s="42">
        <f t="shared" si="2"/>
        <v>0</v>
      </c>
      <c r="G37" s="43">
        <v>0</v>
      </c>
      <c r="H37" s="43">
        <v>0</v>
      </c>
      <c r="I37" s="43">
        <v>0</v>
      </c>
      <c r="J37" s="43">
        <v>0</v>
      </c>
      <c r="K37" s="43">
        <v>0</v>
      </c>
      <c r="L37" s="43">
        <v>0</v>
      </c>
      <c r="M37" s="43">
        <v>0</v>
      </c>
      <c r="N37" s="43">
        <v>0</v>
      </c>
      <c r="O37" s="43">
        <v>0</v>
      </c>
      <c r="P37" s="43">
        <v>0</v>
      </c>
      <c r="Q37" s="43">
        <v>0</v>
      </c>
      <c r="R37" s="43">
        <v>0</v>
      </c>
      <c r="S37" s="43">
        <v>0</v>
      </c>
      <c r="T37" s="43">
        <v>0</v>
      </c>
      <c r="U37" s="38" t="str">
        <f>IF('page 1'!$A$2="Template English","PERM = Use of renewable energy resources used as raw materials","PERM = Gebruik van hernieuwbare primaire energie gebruikt als materialen")</f>
        <v>PERM = Use of renewable energy resources used as raw materials</v>
      </c>
      <c r="V37" s="2"/>
      <c r="W37" s="2"/>
      <c r="X37" s="36"/>
    </row>
    <row r="38" spans="1:47" x14ac:dyDescent="0.25">
      <c r="A38" s="8" t="s">
        <v>47</v>
      </c>
      <c r="B38" s="8" t="s">
        <v>44</v>
      </c>
      <c r="C38" s="41">
        <v>0</v>
      </c>
      <c r="D38" s="41">
        <v>0</v>
      </c>
      <c r="E38" s="41">
        <v>0</v>
      </c>
      <c r="F38" s="42">
        <f t="shared" si="2"/>
        <v>0</v>
      </c>
      <c r="G38" s="43">
        <v>0</v>
      </c>
      <c r="H38" s="43">
        <v>0</v>
      </c>
      <c r="I38" s="43">
        <v>0</v>
      </c>
      <c r="J38" s="43">
        <v>0</v>
      </c>
      <c r="K38" s="43">
        <v>0</v>
      </c>
      <c r="L38" s="43">
        <v>0</v>
      </c>
      <c r="M38" s="43">
        <v>0</v>
      </c>
      <c r="N38" s="43">
        <v>0</v>
      </c>
      <c r="O38" s="43">
        <v>0</v>
      </c>
      <c r="P38" s="43">
        <v>0</v>
      </c>
      <c r="Q38" s="43">
        <v>0</v>
      </c>
      <c r="R38" s="43">
        <v>0</v>
      </c>
      <c r="S38" s="43">
        <v>0</v>
      </c>
      <c r="T38" s="43">
        <v>0</v>
      </c>
      <c r="U38" s="38" t="str">
        <f>IF('page 1'!$A$2="Template English","PERT = Total use of renewable primary energy resources","PERT = Totaal gebruik van hernieuwbare primaire energie")</f>
        <v>PERT = Total use of renewable primary energy resources</v>
      </c>
      <c r="V38" s="2"/>
      <c r="W38" s="2"/>
      <c r="X38" s="36"/>
    </row>
    <row r="39" spans="1:47" x14ac:dyDescent="0.25">
      <c r="A39" s="8" t="s">
        <v>48</v>
      </c>
      <c r="B39" s="8" t="s">
        <v>44</v>
      </c>
      <c r="C39" s="41">
        <v>0</v>
      </c>
      <c r="D39" s="41">
        <v>0</v>
      </c>
      <c r="E39" s="41">
        <v>0</v>
      </c>
      <c r="F39" s="42">
        <f t="shared" si="2"/>
        <v>0</v>
      </c>
      <c r="G39" s="43">
        <v>0</v>
      </c>
      <c r="H39" s="43">
        <v>0</v>
      </c>
      <c r="I39" s="43">
        <v>0</v>
      </c>
      <c r="J39" s="43">
        <v>0</v>
      </c>
      <c r="K39" s="43">
        <v>0</v>
      </c>
      <c r="L39" s="43">
        <v>0</v>
      </c>
      <c r="M39" s="43">
        <v>0</v>
      </c>
      <c r="N39" s="43">
        <v>0</v>
      </c>
      <c r="O39" s="43">
        <v>0</v>
      </c>
      <c r="P39" s="43">
        <v>0</v>
      </c>
      <c r="Q39" s="43">
        <v>0</v>
      </c>
      <c r="R39" s="43">
        <v>0</v>
      </c>
      <c r="S39" s="43">
        <v>0</v>
      </c>
      <c r="T39" s="43">
        <v>0</v>
      </c>
      <c r="U39" s="38" t="str">
        <f>IF('page 1'!$A$2="Template English","PENRE = Use of non-renewable primary energy resources excluding non-renewable energy resources used as raw materials","PENRE = Gebruik van niet-hernieuwbare primaire energie exclusief niet hernieuwbare energie gebruikt als materialen")</f>
        <v>PENRE = Use of non-renewable primary energy resources excluding non-renewable energy resources used as raw materials</v>
      </c>
      <c r="V39" s="2"/>
      <c r="W39" s="2"/>
      <c r="X39" s="36"/>
    </row>
    <row r="40" spans="1:47" x14ac:dyDescent="0.25">
      <c r="A40" s="8" t="s">
        <v>49</v>
      </c>
      <c r="B40" s="8" t="s">
        <v>44</v>
      </c>
      <c r="C40" s="41">
        <v>0</v>
      </c>
      <c r="D40" s="41">
        <v>0</v>
      </c>
      <c r="E40" s="41">
        <v>0</v>
      </c>
      <c r="F40" s="42">
        <f t="shared" si="2"/>
        <v>0</v>
      </c>
      <c r="G40" s="43">
        <v>0</v>
      </c>
      <c r="H40" s="43">
        <v>0</v>
      </c>
      <c r="I40" s="43">
        <v>0</v>
      </c>
      <c r="J40" s="43">
        <v>0</v>
      </c>
      <c r="K40" s="43">
        <v>0</v>
      </c>
      <c r="L40" s="43">
        <v>0</v>
      </c>
      <c r="M40" s="43">
        <v>0</v>
      </c>
      <c r="N40" s="43">
        <v>0</v>
      </c>
      <c r="O40" s="43">
        <v>0</v>
      </c>
      <c r="P40" s="43">
        <v>0</v>
      </c>
      <c r="Q40" s="43">
        <v>0</v>
      </c>
      <c r="R40" s="43">
        <v>0</v>
      </c>
      <c r="S40" s="43">
        <v>0</v>
      </c>
      <c r="T40" s="43">
        <v>0</v>
      </c>
      <c r="U40" s="38" t="str">
        <f>IF('page 1'!$A$2="Template English","PENRM = Use of non-renewable primary energy resources used as raw materials","PENRM = Gebruik van niet-hernieuwbare primaire energie gebruikt als materialen")</f>
        <v>PENRM = Use of non-renewable primary energy resources used as raw materials</v>
      </c>
      <c r="V40" s="2"/>
      <c r="W40" s="2"/>
      <c r="X40" s="36"/>
    </row>
    <row r="41" spans="1:47" x14ac:dyDescent="0.25">
      <c r="A41" s="8" t="s">
        <v>50</v>
      </c>
      <c r="B41" s="8" t="s">
        <v>44</v>
      </c>
      <c r="C41" s="41">
        <v>0</v>
      </c>
      <c r="D41" s="41">
        <v>0</v>
      </c>
      <c r="E41" s="41">
        <v>0</v>
      </c>
      <c r="F41" s="42">
        <f t="shared" si="2"/>
        <v>0</v>
      </c>
      <c r="G41" s="43">
        <v>0</v>
      </c>
      <c r="H41" s="43">
        <v>0</v>
      </c>
      <c r="I41" s="43">
        <v>0</v>
      </c>
      <c r="J41" s="43">
        <v>0</v>
      </c>
      <c r="K41" s="43">
        <v>0</v>
      </c>
      <c r="L41" s="43">
        <v>0</v>
      </c>
      <c r="M41" s="43">
        <v>0</v>
      </c>
      <c r="N41" s="43">
        <v>0</v>
      </c>
      <c r="O41" s="43">
        <v>0</v>
      </c>
      <c r="P41" s="43">
        <v>0</v>
      </c>
      <c r="Q41" s="43">
        <v>0</v>
      </c>
      <c r="R41" s="43">
        <v>0</v>
      </c>
      <c r="S41" s="43">
        <v>0</v>
      </c>
      <c r="T41" s="43">
        <v>0</v>
      </c>
      <c r="U41" s="38" t="str">
        <f>IF('page 1'!$A$2="Template English","PENRT = Total use of non-renewable primary energy resources","PENRT = Totaal gebruik van niet-hernieuwbare primaire energie")</f>
        <v>PENRT = Total use of non-renewable primary energy resources</v>
      </c>
      <c r="V41" s="2"/>
      <c r="W41" s="2"/>
      <c r="X41" s="36"/>
    </row>
    <row r="42" spans="1:47" x14ac:dyDescent="0.25">
      <c r="A42" s="8" t="s">
        <v>51</v>
      </c>
      <c r="B42" s="8" t="s">
        <v>2</v>
      </c>
      <c r="C42" s="41">
        <v>0</v>
      </c>
      <c r="D42" s="41">
        <v>0</v>
      </c>
      <c r="E42" s="41">
        <v>0</v>
      </c>
      <c r="F42" s="42">
        <f t="shared" si="2"/>
        <v>0</v>
      </c>
      <c r="G42" s="43">
        <v>0</v>
      </c>
      <c r="H42" s="43">
        <v>0</v>
      </c>
      <c r="I42" s="43">
        <v>0</v>
      </c>
      <c r="J42" s="43">
        <v>0</v>
      </c>
      <c r="K42" s="43">
        <v>0</v>
      </c>
      <c r="L42" s="43">
        <v>0</v>
      </c>
      <c r="M42" s="43">
        <v>0</v>
      </c>
      <c r="N42" s="43">
        <v>0</v>
      </c>
      <c r="O42" s="43">
        <v>0</v>
      </c>
      <c r="P42" s="43">
        <v>0</v>
      </c>
      <c r="Q42" s="43">
        <v>0</v>
      </c>
      <c r="R42" s="43">
        <v>0</v>
      </c>
      <c r="S42" s="43">
        <v>0</v>
      </c>
      <c r="T42" s="43">
        <v>0</v>
      </c>
      <c r="U42" s="38" t="str">
        <f>IF('page 1'!$A$2="Template English","SM = Use of secondary materials","SM = Gebruik van secundaire materialen")</f>
        <v>SM = Use of secondary materials</v>
      </c>
      <c r="V42" s="2"/>
      <c r="W42" s="2"/>
      <c r="X42" s="36"/>
    </row>
    <row r="43" spans="1:47" x14ac:dyDescent="0.25">
      <c r="A43" s="12" t="s">
        <v>52</v>
      </c>
      <c r="B43" s="12" t="s">
        <v>44</v>
      </c>
      <c r="C43" s="41">
        <v>0</v>
      </c>
      <c r="D43" s="41">
        <v>0</v>
      </c>
      <c r="E43" s="41">
        <v>0</v>
      </c>
      <c r="F43" s="42">
        <f t="shared" si="2"/>
        <v>0</v>
      </c>
      <c r="G43" s="43">
        <v>0</v>
      </c>
      <c r="H43" s="43">
        <v>0</v>
      </c>
      <c r="I43" s="43">
        <v>0</v>
      </c>
      <c r="J43" s="43">
        <v>0</v>
      </c>
      <c r="K43" s="43">
        <v>0</v>
      </c>
      <c r="L43" s="43">
        <v>0</v>
      </c>
      <c r="M43" s="43">
        <v>0</v>
      </c>
      <c r="N43" s="43">
        <v>0</v>
      </c>
      <c r="O43" s="43">
        <v>0</v>
      </c>
      <c r="P43" s="43">
        <v>0</v>
      </c>
      <c r="Q43" s="43">
        <v>0</v>
      </c>
      <c r="R43" s="43">
        <v>0</v>
      </c>
      <c r="S43" s="43">
        <v>0</v>
      </c>
      <c r="T43" s="43">
        <v>0</v>
      </c>
      <c r="U43" s="38" t="str">
        <f>IF('page 1'!$A$2="Template English","RSF = Use of renewable secondary fuels","RSF = Gebruik van hernieuwbare secundaire brandstoffen")</f>
        <v>RSF = Use of renewable secondary fuels</v>
      </c>
      <c r="X43" s="37"/>
    </row>
    <row r="44" spans="1:47" x14ac:dyDescent="0.25">
      <c r="A44" s="12" t="s">
        <v>53</v>
      </c>
      <c r="B44" s="12" t="s">
        <v>56</v>
      </c>
      <c r="C44" s="41">
        <v>0</v>
      </c>
      <c r="D44" s="41">
        <v>0</v>
      </c>
      <c r="E44" s="41">
        <v>0</v>
      </c>
      <c r="F44" s="42">
        <f t="shared" si="2"/>
        <v>0</v>
      </c>
      <c r="G44" s="43">
        <v>0</v>
      </c>
      <c r="H44" s="43">
        <v>0</v>
      </c>
      <c r="I44" s="43">
        <v>0</v>
      </c>
      <c r="J44" s="43">
        <v>0</v>
      </c>
      <c r="K44" s="43">
        <v>0</v>
      </c>
      <c r="L44" s="43">
        <v>0</v>
      </c>
      <c r="M44" s="43">
        <v>0</v>
      </c>
      <c r="N44" s="43">
        <v>0</v>
      </c>
      <c r="O44" s="43">
        <v>0</v>
      </c>
      <c r="P44" s="43">
        <v>0</v>
      </c>
      <c r="Q44" s="43">
        <v>0</v>
      </c>
      <c r="R44" s="43">
        <v>0</v>
      </c>
      <c r="S44" s="43">
        <v>0</v>
      </c>
      <c r="T44" s="43">
        <v>0</v>
      </c>
      <c r="U44" s="38" t="str">
        <f>IF('page 1'!$A$2="Template English","NRSF = Use of non renewable secondary fuels","NRSF = Gebruik van niet-hernieuwbare secundaire brandstoffen")</f>
        <v>NRSF = Use of non renewable secondary fuels</v>
      </c>
      <c r="X44" s="37"/>
    </row>
    <row r="45" spans="1:47" x14ac:dyDescent="0.25">
      <c r="A45" s="12" t="s">
        <v>54</v>
      </c>
      <c r="B45" s="12" t="s">
        <v>55</v>
      </c>
      <c r="C45" s="41">
        <v>0</v>
      </c>
      <c r="D45" s="41">
        <v>0</v>
      </c>
      <c r="E45" s="41">
        <v>0</v>
      </c>
      <c r="F45" s="42">
        <f t="shared" si="2"/>
        <v>0</v>
      </c>
      <c r="G45" s="43">
        <v>0</v>
      </c>
      <c r="H45" s="43">
        <v>0</v>
      </c>
      <c r="I45" s="43">
        <v>0</v>
      </c>
      <c r="J45" s="43">
        <v>0</v>
      </c>
      <c r="K45" s="43">
        <v>0</v>
      </c>
      <c r="L45" s="43">
        <v>0</v>
      </c>
      <c r="M45" s="43">
        <v>0</v>
      </c>
      <c r="N45" s="43">
        <v>0</v>
      </c>
      <c r="O45" s="43">
        <v>0</v>
      </c>
      <c r="P45" s="43">
        <v>0</v>
      </c>
      <c r="Q45" s="43">
        <v>0</v>
      </c>
      <c r="R45" s="43">
        <v>0</v>
      </c>
      <c r="S45" s="43">
        <v>0</v>
      </c>
      <c r="T45" s="43">
        <v>0</v>
      </c>
      <c r="U45" s="38" t="str">
        <f>IF('page 1'!$A$2="Template English","FW = Use of net fresh water","FW = Netto gebruik van zoetwater")</f>
        <v>FW = Use of net fresh water</v>
      </c>
      <c r="X45" s="37"/>
    </row>
    <row r="47" spans="1:47" x14ac:dyDescent="0.25">
      <c r="A47" s="3" t="str">
        <f>IF('page 1'!$A$2="Template English","CALCULATION RULES, PART 1","REKENREGELS, DEEL 1")</f>
        <v>CALCULATION RULES, PART 1</v>
      </c>
      <c r="U47" s="36"/>
      <c r="V47" s="2"/>
      <c r="W47" s="2"/>
      <c r="X47" s="2"/>
    </row>
    <row r="48" spans="1:47" s="1" customFormat="1" ht="158.4" customHeight="1" x14ac:dyDescent="0.25">
      <c r="A48" s="24"/>
      <c r="B48" s="29" t="str">
        <f>IF('page 1'!$A$2="Template English","Methodological assumptions, Cut off rules, Data quality, Data collection period, Allocations","Methodologische aannames, Afbreekregels, Data kwaliteit, Periode data collectie, Allocatie")</f>
        <v>Methodological assumptions, Cut off rules, Data quality, Data collection period, Allocations</v>
      </c>
      <c r="C48" s="35"/>
      <c r="D48" s="2"/>
      <c r="E48" s="2"/>
      <c r="F48" s="2"/>
      <c r="G48" s="2"/>
      <c r="H48" s="2"/>
      <c r="I48" s="2"/>
      <c r="J48" s="2"/>
      <c r="K48" s="2"/>
      <c r="L48" s="2"/>
      <c r="M48" s="2"/>
      <c r="N48" s="2"/>
      <c r="O48" s="2"/>
      <c r="P48" s="2"/>
      <c r="Q48" s="2"/>
      <c r="R48" s="2"/>
      <c r="S48" s="2"/>
      <c r="T48" s="2"/>
      <c r="U48" s="36"/>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row>
    <row r="49" spans="1:6" x14ac:dyDescent="0.25">
      <c r="A49" s="4"/>
      <c r="B49" s="7"/>
    </row>
    <row r="50" spans="1:6" x14ac:dyDescent="0.25">
      <c r="A50" s="3" t="str">
        <f>IF('page 1'!$A$2="Template English","TABLE CALCULATION RULES","TABEL REKENREGELS")</f>
        <v>TABLE CALCULATION RULES</v>
      </c>
      <c r="B50" s="14" t="str">
        <f>IF('page 1'!$A$2="Template English","If calculation rules has a table, fill table here","Als rekenregels een tabel heeft, vul tabel hier in")</f>
        <v>If calculation rules has a table, fill table here</v>
      </c>
    </row>
    <row r="51" spans="1:6" x14ac:dyDescent="0.25">
      <c r="A51" s="24"/>
      <c r="B51" s="14" t="str">
        <f>IF('page 1'!$A$2="Template English","Head, description","Kop, beschrijving")</f>
        <v>Head, description</v>
      </c>
      <c r="C51" s="24"/>
      <c r="D51" s="14" t="str">
        <f>IF('page 1'!$A$2="Template English","Head","Kop")</f>
        <v>Head</v>
      </c>
      <c r="E51" s="24"/>
      <c r="F51" s="14" t="str">
        <f>IF('page 1'!$A$2="Template English","Head","Kop")</f>
        <v>Head</v>
      </c>
    </row>
    <row r="52" spans="1:6" x14ac:dyDescent="0.25">
      <c r="A52" s="40"/>
      <c r="B52" s="14" t="str">
        <f>IF('page 1'!$A$2="Template English","Description","Beschrijving")</f>
        <v>Description</v>
      </c>
      <c r="C52" s="40"/>
      <c r="D52" s="14" t="str">
        <f>IF('page 1'!$A$2="Template English","Value","Waarde")</f>
        <v>Value</v>
      </c>
      <c r="E52" s="40"/>
      <c r="F52" s="14" t="str">
        <f>IF('page 1'!$A$2="Template English","Value","Waarde")</f>
        <v>Value</v>
      </c>
    </row>
    <row r="53" spans="1:6" x14ac:dyDescent="0.25">
      <c r="A53" s="40"/>
      <c r="B53" s="14" t="str">
        <f>IF('page 1'!$A$2="Template English","Description","Beschrijving")</f>
        <v>Description</v>
      </c>
      <c r="C53" s="40"/>
      <c r="D53" s="14" t="str">
        <f>IF('page 1'!$A$2="Template English","Value","Waarde")</f>
        <v>Value</v>
      </c>
      <c r="E53" s="40"/>
      <c r="F53" s="14" t="str">
        <f>IF('page 1'!$A$2="Template English","Value","Waarde")</f>
        <v>Value</v>
      </c>
    </row>
    <row r="54" spans="1:6" x14ac:dyDescent="0.25">
      <c r="A54" s="40"/>
      <c r="B54" s="14" t="str">
        <f>IF('page 1'!$A$2="Template English","Description","Beschrijving")</f>
        <v>Description</v>
      </c>
      <c r="C54" s="40"/>
      <c r="D54" s="14" t="str">
        <f>IF('page 1'!$A$2="Template English","Value","Waarde")</f>
        <v>Value</v>
      </c>
      <c r="E54" s="40"/>
      <c r="F54" s="14" t="str">
        <f>IF('page 1'!$A$2="Template English","Value","Waarde")</f>
        <v>Value</v>
      </c>
    </row>
    <row r="55" spans="1:6" x14ac:dyDescent="0.25">
      <c r="A55" s="40"/>
      <c r="B55" s="14" t="str">
        <f>IF('page 1'!$A$2="Template English","Description","Beschrijving")</f>
        <v>Description</v>
      </c>
      <c r="C55" s="40"/>
      <c r="D55" s="14" t="str">
        <f>IF('page 1'!$A$2="Template English","Value","Waarde")</f>
        <v>Value</v>
      </c>
      <c r="E55" s="40"/>
      <c r="F55" s="14" t="str">
        <f>IF('page 1'!$A$2="Template English","Value","Waarde")</f>
        <v>Value</v>
      </c>
    </row>
    <row r="57" spans="1:6" x14ac:dyDescent="0.25">
      <c r="A57" s="3" t="str">
        <f>IF('page 1'!$A$2="Template English","CALCULATION RULES, PART 2","REKENREGELS, DEEL 2")</f>
        <v>CALCULATION RULES, PART 2</v>
      </c>
    </row>
    <row r="58" spans="1:6" ht="61.2" customHeight="1" x14ac:dyDescent="0.25">
      <c r="A58" s="24"/>
      <c r="B58" s="29" t="str">
        <f>IF('page 1'!$A$2="Template English","If calculation rules has a table, continue here","Als rekenregels een tabel heeft, ga hier verder")</f>
        <v>If calculation rules has a table, continue here</v>
      </c>
    </row>
  </sheetData>
  <sheetProtection sheet="1" objects="1" scenarios="1" formatColumns="0" formatRows="0" selectLockedCells="1"/>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3"/>
  <sheetViews>
    <sheetView workbookViewId="0">
      <selection activeCell="A31" sqref="A31"/>
    </sheetView>
  </sheetViews>
  <sheetFormatPr defaultColWidth="8.77734375" defaultRowHeight="13.2" x14ac:dyDescent="0.25"/>
  <cols>
    <col min="1" max="1" width="76.21875" style="3" customWidth="1"/>
    <col min="2" max="2" width="27.5546875" style="3" customWidth="1"/>
    <col min="3" max="3" width="13.109375" style="3" customWidth="1"/>
    <col min="4" max="5" width="12.44140625" style="3" customWidth="1"/>
    <col min="6" max="16384" width="8.77734375" style="3"/>
  </cols>
  <sheetData>
    <row r="1" spans="1:6" x14ac:dyDescent="0.25">
      <c r="A1" s="3" t="str">
        <f>IF('page 1'!$A$2="Template English","SCENARIOS AND ADDITIONAL TECHNICAL INFORMATION","SCENARIOS EN AANVULLENDE TECHNISCHE INFORMATIE")</f>
        <v>SCENARIOS AND ADDITIONAL TECHNICAL INFORMATION</v>
      </c>
    </row>
    <row r="2" spans="1:6" s="2" customFormat="1" ht="115.2" customHeight="1" x14ac:dyDescent="0.25">
      <c r="A2" s="24"/>
      <c r="B2" s="45" t="str">
        <f>IF('page 1'!$A$2="Template English","Description processes within A1-A3, Description scenarios for modules beyond A1-A3, Additional technical information, Specific background information on toxicities, No commercial texts allowed and only verifiable information must be stated","beschrijving scenarios modules A1-A3, beschrijving scenarios na modules A1-A3, specifieke achtergrondinformatie over toxiciteiten, commerciele teksten niet toegestaan en alleen toetsbare informatie mag worden toegevoegd")</f>
        <v>Description processes within A1-A3, Description scenarios for modules beyond A1-A3, Additional technical information, Specific background information on toxicities, No commercial texts allowed and only verifiable information must be stated</v>
      </c>
      <c r="C2" s="44"/>
    </row>
    <row r="3" spans="1:6" s="2" customFormat="1" x14ac:dyDescent="0.25">
      <c r="A3" s="18"/>
    </row>
    <row r="4" spans="1:6" x14ac:dyDescent="0.25">
      <c r="A4" s="3" t="str">
        <f>IF('page 1'!$A$2="Template English","TABLE 1: SCENARIOS AND TECHNICAL INFORMATION","TABEL 1: SCENARIOS EN AANVULLENDE TECHNISCHE INFORMATIE")</f>
        <v>TABLE 1: SCENARIOS AND TECHNICAL INFORMATION</v>
      </c>
      <c r="B4" s="14" t="str">
        <f>IF('page 1'!$A$2="Template English","if scenarios ….. has a table, fill table here","als scenarios ….. een tabel heeft, vul die hier in")</f>
        <v>if scenarios ….. has a table, fill table here</v>
      </c>
      <c r="C4" s="13"/>
    </row>
    <row r="5" spans="1:6" x14ac:dyDescent="0.25">
      <c r="A5" s="24"/>
      <c r="B5" s="14" t="str">
        <f>IF('page 1'!$A$2="Template English","head, description","kop, beschrijving")</f>
        <v>head, description</v>
      </c>
      <c r="C5" s="24"/>
      <c r="D5" s="14" t="str">
        <f>IF('page 1'!$A$2="Template English","head","kop")</f>
        <v>head</v>
      </c>
      <c r="E5" s="24"/>
      <c r="F5" s="14" t="str">
        <f>IF('page 1'!$A$2="Template English","head","kop")</f>
        <v>head</v>
      </c>
    </row>
    <row r="6" spans="1:6" x14ac:dyDescent="0.25">
      <c r="A6" s="40"/>
      <c r="B6" s="14" t="str">
        <f>IF('page 1'!$A$2="Template English","description","beschrijving")</f>
        <v>description</v>
      </c>
      <c r="C6" s="40"/>
      <c r="D6" s="14" t="str">
        <f>IF('page 1'!$A$2="Template English","value","waarde")</f>
        <v>value</v>
      </c>
      <c r="E6" s="40"/>
      <c r="F6" s="14" t="str">
        <f>IF('page 1'!$A$2="Template English","value","waarde")</f>
        <v>value</v>
      </c>
    </row>
    <row r="7" spans="1:6" x14ac:dyDescent="0.25">
      <c r="A7" s="40"/>
      <c r="B7" s="14" t="str">
        <f>IF('page 1'!$A$2="Template English","description","beschrijving")</f>
        <v>description</v>
      </c>
      <c r="C7" s="40"/>
      <c r="D7" s="14" t="str">
        <f>IF('page 1'!$A$2="Template English","value","waarde")</f>
        <v>value</v>
      </c>
      <c r="E7" s="40"/>
      <c r="F7" s="14" t="str">
        <f>IF('page 1'!$A$2="Template English","value","waarde")</f>
        <v>value</v>
      </c>
    </row>
    <row r="8" spans="1:6" x14ac:dyDescent="0.25">
      <c r="A8" s="40"/>
      <c r="B8" s="14" t="str">
        <f>IF('page 1'!$A$2="Template English","description","beschrijving")</f>
        <v>description</v>
      </c>
      <c r="C8" s="40"/>
      <c r="D8" s="14" t="str">
        <f>IF('page 1'!$A$2="Template English","value","waarde")</f>
        <v>value</v>
      </c>
      <c r="E8" s="40"/>
      <c r="F8" s="14" t="str">
        <f>IF('page 1'!$A$2="Template English","value","waarde")</f>
        <v>value</v>
      </c>
    </row>
    <row r="9" spans="1:6" x14ac:dyDescent="0.25">
      <c r="A9" s="40"/>
      <c r="B9" s="14" t="str">
        <f>IF('page 1'!$A$2="Template English","description","beschrijving")</f>
        <v>description</v>
      </c>
      <c r="C9" s="40"/>
      <c r="D9" s="14" t="str">
        <f>IF('page 1'!$A$2="Template English","value","waarde")</f>
        <v>value</v>
      </c>
      <c r="E9" s="40"/>
      <c r="F9" s="14" t="str">
        <f>IF('page 1'!$A$2="Template English","value","waarde")</f>
        <v>value</v>
      </c>
    </row>
    <row r="10" spans="1:6" s="2" customFormat="1" x14ac:dyDescent="0.25">
      <c r="A10" s="18"/>
    </row>
    <row r="11" spans="1:6" s="2" customFormat="1" x14ac:dyDescent="0.25">
      <c r="A11" s="3" t="str">
        <f>IF('page 1'!$A$2="Template English","SCENARIOS AND ADDITIONAL TECHNICAL INFORMATION, PART 2","SCENARIOS EN AANVULLENDE TECHNISCHE INFORMATIE, DEEL 2")</f>
        <v>SCENARIOS AND ADDITIONAL TECHNICAL INFORMATION, PART 2</v>
      </c>
    </row>
    <row r="12" spans="1:6" s="2" customFormat="1" ht="89.4" customHeight="1" x14ac:dyDescent="0.25">
      <c r="A12" s="40"/>
      <c r="B12" s="29" t="str">
        <f>IF('page 1'!$A$2="Template English","if scenarios ….. has a table, continue with text here","als scenarios ….. een tabel heeft, ga verder met de tekst hier")</f>
        <v>if scenarios ….. has a table, continue with text here</v>
      </c>
    </row>
    <row r="13" spans="1:6" s="2" customFormat="1" x14ac:dyDescent="0.25">
      <c r="A13" s="17"/>
    </row>
    <row r="14" spans="1:6" s="2" customFormat="1" x14ac:dyDescent="0.25">
      <c r="A14" s="3" t="str">
        <f>IF('page 1'!$A$2="Template English","TABLE 2: SCENARIOS AND TECHNICAL INFORMATION","TABEL 2: SCENARIOS EN AANVULLENDE TECHNISCHE INFORMATIE")</f>
        <v>TABLE 2: SCENARIOS AND TECHNICAL INFORMATION</v>
      </c>
      <c r="B14" s="14" t="str">
        <f>IF('page 1'!$A$2="Template English","if scenarios ….. has a SECOND table, fill table here","als scenarios ….. een TWEEDE tabel heeft, vul die hier in")</f>
        <v>if scenarios ….. has a SECOND table, fill table here</v>
      </c>
    </row>
    <row r="15" spans="1:6" s="2" customFormat="1" x14ac:dyDescent="0.25">
      <c r="A15" s="24"/>
      <c r="B15" s="14" t="str">
        <f>IF('page 1'!$A$2="Template English","head, description","kop, beschrijving")</f>
        <v>head, description</v>
      </c>
      <c r="C15" s="24"/>
      <c r="D15" s="14" t="str">
        <f>IF('page 1'!$A$2="Template English","head","kop")</f>
        <v>head</v>
      </c>
      <c r="E15" s="24"/>
      <c r="F15" s="14" t="str">
        <f>IF('page 1'!$A$2="Template English","head","kop")</f>
        <v>head</v>
      </c>
    </row>
    <row r="16" spans="1:6" s="2" customFormat="1" x14ac:dyDescent="0.25">
      <c r="A16" s="40"/>
      <c r="B16" s="14" t="str">
        <f>IF('page 1'!$A$2="Template English","description","beschrijving")</f>
        <v>description</v>
      </c>
      <c r="C16" s="40"/>
      <c r="D16" s="14" t="str">
        <f>IF('page 1'!$A$2="Template English","value","waarde")</f>
        <v>value</v>
      </c>
      <c r="E16" s="40"/>
      <c r="F16" s="14" t="str">
        <f>IF('page 1'!$A$2="Template English","value","waarde")</f>
        <v>value</v>
      </c>
    </row>
    <row r="17" spans="1:6" s="2" customFormat="1" x14ac:dyDescent="0.25">
      <c r="A17" s="40"/>
      <c r="B17" s="14" t="str">
        <f>IF('page 1'!$A$2="Template English","description","beschrijving")</f>
        <v>description</v>
      </c>
      <c r="C17" s="40"/>
      <c r="D17" s="14" t="str">
        <f>IF('page 1'!$A$2="Template English","value","waarde")</f>
        <v>value</v>
      </c>
      <c r="E17" s="40"/>
      <c r="F17" s="14" t="str">
        <f>IF('page 1'!$A$2="Template English","value","waarde")</f>
        <v>value</v>
      </c>
    </row>
    <row r="18" spans="1:6" s="2" customFormat="1" x14ac:dyDescent="0.25">
      <c r="A18" s="40"/>
      <c r="B18" s="14" t="str">
        <f>IF('page 1'!$A$2="Template English","description","beschrijving")</f>
        <v>description</v>
      </c>
      <c r="C18" s="40"/>
      <c r="D18" s="14" t="str">
        <f>IF('page 1'!$A$2="Template English","value","waarde")</f>
        <v>value</v>
      </c>
      <c r="E18" s="40"/>
      <c r="F18" s="14" t="str">
        <f>IF('page 1'!$A$2="Template English","value","waarde")</f>
        <v>value</v>
      </c>
    </row>
    <row r="19" spans="1:6" s="2" customFormat="1" x14ac:dyDescent="0.25">
      <c r="A19" s="40"/>
      <c r="B19" s="14" t="str">
        <f>IF('page 1'!$A$2="Template English","description","beschrijving")</f>
        <v>description</v>
      </c>
      <c r="C19" s="40"/>
      <c r="D19" s="14" t="str">
        <f>IF('page 1'!$A$2="Template English","value","waarde")</f>
        <v>value</v>
      </c>
      <c r="E19" s="40"/>
      <c r="F19" s="14" t="str">
        <f>IF('page 1'!$A$2="Template English","value","waarde")</f>
        <v>value</v>
      </c>
    </row>
    <row r="20" spans="1:6" s="2" customFormat="1" x14ac:dyDescent="0.25">
      <c r="A20" s="18"/>
    </row>
    <row r="21" spans="1:6" s="2" customFormat="1" x14ac:dyDescent="0.25">
      <c r="A21" s="3" t="str">
        <f>IF('page 1'!$A$2="Template English","SCENARIOS AND ADDITIONAL TECHNICAL INFORMATION, PART 3","SCENARIOS EN AANVULLENDE TECHNISCHE INFORMATIE, DEEL 3")</f>
        <v>SCENARIOS AND ADDITIONAL TECHNICAL INFORMATION, PART 3</v>
      </c>
    </row>
    <row r="22" spans="1:6" s="2" customFormat="1" ht="91.8" customHeight="1" x14ac:dyDescent="0.25">
      <c r="A22" s="40"/>
      <c r="B22" s="29" t="str">
        <f>IF('page 1'!$A$2="Template English","if scenarios ….. has a SECOND table, continue with text here","als scenarios ….. een TWEEDE tabel heeft, ga verder met de tekst hier")</f>
        <v>if scenarios ….. has a SECOND table, continue with text here</v>
      </c>
    </row>
    <row r="23" spans="1:6" x14ac:dyDescent="0.25">
      <c r="A23" s="4"/>
    </row>
    <row r="24" spans="1:6" x14ac:dyDescent="0.25">
      <c r="A24" s="3" t="str">
        <f>IF('page 1'!$A$2="Template English","DECLARATION OF SVHC","DECLARATIE VAN SVHC")</f>
        <v>DECLARATION OF SVHC</v>
      </c>
    </row>
    <row r="25" spans="1:6" s="2" customFormat="1" x14ac:dyDescent="0.25">
      <c r="A25" s="47"/>
    </row>
    <row r="26" spans="1:6" x14ac:dyDescent="0.25">
      <c r="A26" s="4"/>
    </row>
    <row r="27" spans="1:6" x14ac:dyDescent="0.25">
      <c r="A27" s="3" t="str">
        <f>IF('page 1'!$A$2="Template English","REFERENCES","REFERENTIES")</f>
        <v>REFERENCES</v>
      </c>
    </row>
    <row r="28" spans="1:6" s="2" customFormat="1" ht="58.2" customHeight="1" x14ac:dyDescent="0.25">
      <c r="A28" s="46"/>
      <c r="B28" s="38" t="str">
        <f>IF('page 1'!$A$2="Template English","for example Dutch standards","bijv. Nederlandse normen")</f>
        <v>for example Dutch standards</v>
      </c>
    </row>
    <row r="29" spans="1:6" x14ac:dyDescent="0.25">
      <c r="A29" s="4"/>
    </row>
    <row r="30" spans="1:6" x14ac:dyDescent="0.25">
      <c r="A30" s="3" t="str">
        <f>IF('page 1'!$A$2="Template English","REMARKS","OPMERKINGEN")</f>
        <v>REMARKS</v>
      </c>
    </row>
    <row r="31" spans="1:6" s="2" customFormat="1" ht="70.8" customHeight="1" x14ac:dyDescent="0.25">
      <c r="A31" s="46"/>
    </row>
    <row r="32" spans="1:6" x14ac:dyDescent="0.25">
      <c r="A32" s="4"/>
    </row>
    <row r="33" spans="1:1" x14ac:dyDescent="0.25">
      <c r="A33" s="4"/>
    </row>
    <row r="34" spans="1:1" x14ac:dyDescent="0.25">
      <c r="A34" s="4"/>
    </row>
    <row r="35" spans="1:1" x14ac:dyDescent="0.25">
      <c r="A35" s="4"/>
    </row>
    <row r="36" spans="1:1" x14ac:dyDescent="0.25">
      <c r="A36" s="4"/>
    </row>
    <row r="37" spans="1:1" x14ac:dyDescent="0.25">
      <c r="A37" s="4"/>
    </row>
    <row r="38" spans="1:1" x14ac:dyDescent="0.25">
      <c r="A38" s="4"/>
    </row>
    <row r="39" spans="1:1" x14ac:dyDescent="0.25">
      <c r="A39" s="4"/>
    </row>
    <row r="40" spans="1:1" x14ac:dyDescent="0.25">
      <c r="A40" s="4"/>
    </row>
    <row r="41" spans="1:1" x14ac:dyDescent="0.25">
      <c r="A41" s="4"/>
    </row>
    <row r="42" spans="1:1" x14ac:dyDescent="0.25">
      <c r="A42" s="4"/>
    </row>
    <row r="43" spans="1:1" x14ac:dyDescent="0.25">
      <c r="A43" s="4"/>
    </row>
  </sheetData>
  <sheetProtection sheet="1" objects="1" scenarios="1" formatColumns="0" formatRow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page 1</vt:lpstr>
      <vt:lpstr>page 2</vt:lpstr>
      <vt:lpstr>page 3</vt:lpstr>
      <vt:lpstr> page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 Enterprises</dc:creator>
  <cp:lastModifiedBy>ZE Enterprises</cp:lastModifiedBy>
  <dcterms:created xsi:type="dcterms:W3CDTF">2018-10-31T12:03:57Z</dcterms:created>
  <dcterms:modified xsi:type="dcterms:W3CDTF">2019-07-16T16:33:10Z</dcterms:modified>
</cp:coreProperties>
</file>